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mmortamento prestito excel xls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 Pc</author>
  </authors>
  <commentList>
    <comment ref="D9" authorId="0">
      <text>
        <r>
          <rPr>
            <b/>
            <sz val="9"/>
            <color indexed="10"/>
            <rFont val="Arial"/>
            <family val="2"/>
          </rPr>
          <t xml:space="preserve">Digita il Tan nel seguente formato: 1,23%
NB: includi sempre il simbolo % alla fine.
</t>
        </r>
        <r>
          <rPr>
            <sz val="9"/>
            <color indexed="10"/>
            <rFont val="Arial"/>
            <family val="2"/>
          </rPr>
          <t xml:space="preserve">
</t>
        </r>
      </text>
    </comment>
    <comment ref="G9" authorId="0">
      <text>
        <r>
          <rPr>
            <b/>
            <sz val="8"/>
            <color indexed="10"/>
            <rFont val="Arial"/>
            <family val="2"/>
          </rPr>
          <t>Puoi mofificare la scadenze delle rate: 12 è mensile; 2 è semestrale; 
6 bimestrale e così via...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<sst xmlns="http://schemas.openxmlformats.org/spreadsheetml/2006/main" count="32" uniqueCount="30">
  <si>
    <t>Correlate al calcolo del piano di ammortamento prestito con excel xls:</t>
  </si>
  <si>
    <t>Importo del prestito:</t>
  </si>
  <si>
    <t>Costo di ogni singola rata:</t>
  </si>
  <si>
    <t>Tasso Tan Annuale:</t>
  </si>
  <si>
    <t>Numero dei pagamenti annuali:</t>
  </si>
  <si>
    <t>Data primo pagamento:</t>
  </si>
  <si>
    <t>Calcolo di tutte le rate:</t>
  </si>
  <si>
    <t>Progressivo</t>
  </si>
  <si>
    <t>Scadenza</t>
  </si>
  <si>
    <t>Riporto del</t>
  </si>
  <si>
    <t>Quota</t>
  </si>
  <si>
    <t>Debito</t>
  </si>
  <si>
    <t>Totale</t>
  </si>
  <si>
    <t>Totale pagato</t>
  </si>
  <si>
    <t>rate:</t>
  </si>
  <si>
    <t>singola rata:</t>
  </si>
  <si>
    <t>capitale residuo:</t>
  </si>
  <si>
    <t>interessi:</t>
  </si>
  <si>
    <t>capitale:</t>
  </si>
  <si>
    <t>residuo:</t>
  </si>
  <si>
    <t>rata dopo rata:</t>
  </si>
  <si>
    <t>Prestiti Personali Fino a 15 Anni o 180 Rate: Banche che li Erogano</t>
  </si>
  <si>
    <t>Calcolo piano di ammortamento finanziamento con maxirata finale? Su:</t>
  </si>
  <si>
    <t>calcolo piano ammortamento con maxi rata finale</t>
  </si>
  <si>
    <t>Calcolo Rapporto Rata Reddito di un Prestito &amp; Importo Massimo Erogabile</t>
  </si>
  <si>
    <t>Calcolo Nuova Ed Unica Rata Per Consolidamento Debiti + Liquidità</t>
  </si>
  <si>
    <t>Anni per rimborsarlo (max 10):</t>
  </si>
  <si>
    <t>Piano di ammortamento oltre i 10 anni? Su &gt;</t>
  </si>
  <si>
    <t>calcolo piano di ammortamento prestito fino a 15 anni</t>
  </si>
  <si>
    <t>Foglio di calcolo piano di ammortamento prestito con excel xls by PreFin.it - Edizione 2024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</si>
</sst>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General_)"/>
    <numFmt numFmtId="165" formatCode="mmm\ yy"/>
    <numFmt numFmtId="166" formatCode="[$€-2]\ #,##0.00"/>
    <numFmt numFmtId="167" formatCode="d\ mmm\ yyyy"/>
    <numFmt numFmtId="168" formatCode="d\ mmm\ yy"/>
  </numFmts>
  <fonts count="68">
    <font>
      <sz val="11"/>
      <color indexed="8"/>
      <name val="Calibri"/>
      <family val="2"/>
    </font>
    <font>
      <sz val="10"/>
      <name val="Arial"/>
      <family val="0"/>
    </font>
    <font>
      <sz val="10"/>
      <name val="Courier New"/>
      <family val="3"/>
    </font>
    <font>
      <b/>
      <u val="single"/>
      <sz val="10"/>
      <color indexed="12"/>
      <name val="Arial"/>
      <family val="2"/>
    </font>
    <font>
      <u val="single"/>
      <sz val="14.15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62"/>
      <name val="Arial"/>
      <family val="2"/>
    </font>
    <font>
      <sz val="9"/>
      <name val="Arial"/>
      <family val="2"/>
    </font>
    <font>
      <b/>
      <sz val="8"/>
      <color indexed="62"/>
      <name val="Arial"/>
      <family val="2"/>
    </font>
    <font>
      <b/>
      <sz val="9"/>
      <color indexed="56"/>
      <name val="Arial"/>
      <family val="2"/>
    </font>
    <font>
      <b/>
      <sz val="12"/>
      <color indexed="10"/>
      <name val="Arial Black"/>
      <family val="2"/>
    </font>
    <font>
      <b/>
      <sz val="9"/>
      <color indexed="6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u val="single"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sz val="11"/>
      <color indexed="62"/>
      <name val="Arial"/>
      <family val="2"/>
    </font>
    <font>
      <b/>
      <sz val="13"/>
      <color indexed="62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3.2"/>
      <color indexed="20"/>
      <name val="Calibri"/>
      <family val="2"/>
    </font>
    <font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b/>
      <u val="single"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3.2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3" tint="-0.24997000396251678"/>
      <name val="Arial"/>
      <family val="2"/>
    </font>
    <font>
      <sz val="11"/>
      <color theme="3" tint="-0.24997000396251678"/>
      <name val="Calibri"/>
      <family val="2"/>
    </font>
    <font>
      <sz val="10"/>
      <color theme="3" tint="-0.24997000396251678"/>
      <name val="Arial"/>
      <family val="2"/>
    </font>
    <font>
      <b/>
      <u val="single"/>
      <sz val="10"/>
      <color theme="3"/>
      <name val="Arial"/>
      <family val="2"/>
    </font>
    <font>
      <b/>
      <u val="single"/>
      <sz val="11"/>
      <color rgb="FF0000FF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4" fillId="0" borderId="0" applyNumberFormat="0" applyFill="0" applyBorder="0" applyProtection="0">
      <alignment/>
    </xf>
    <xf numFmtId="0" fontId="49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0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29" borderId="0" applyNumberFormat="0" applyBorder="0" applyAlignment="0" applyProtection="0"/>
    <xf numFmtId="164" fontId="2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1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49" applyProtection="1">
      <alignment/>
      <protection/>
    </xf>
    <xf numFmtId="164" fontId="1" fillId="0" borderId="0" xfId="48" applyFont="1" applyFill="1" applyProtection="1">
      <alignment/>
      <protection/>
    </xf>
    <xf numFmtId="165" fontId="1" fillId="0" borderId="0" xfId="48" applyNumberFormat="1" applyFont="1" applyFill="1" applyProtection="1">
      <alignment/>
      <protection/>
    </xf>
    <xf numFmtId="0" fontId="1" fillId="0" borderId="0" xfId="49" applyFill="1" applyProtection="1">
      <alignment/>
      <protection/>
    </xf>
    <xf numFmtId="164" fontId="3" fillId="0" borderId="0" xfId="36" applyNumberFormat="1" applyFont="1" applyFill="1" applyBorder="1" applyAlignment="1" applyProtection="1">
      <alignment/>
      <protection/>
    </xf>
    <xf numFmtId="0" fontId="3" fillId="0" borderId="0" xfId="36" applyNumberFormat="1" applyFont="1" applyFill="1" applyBorder="1" applyAlignment="1" applyProtection="1">
      <alignment/>
      <protection/>
    </xf>
    <xf numFmtId="164" fontId="3" fillId="0" borderId="0" xfId="36" applyNumberFormat="1" applyFont="1" applyFill="1" applyBorder="1" applyAlignment="1" applyProtection="1">
      <alignment vertical="center"/>
      <protection/>
    </xf>
    <xf numFmtId="0" fontId="3" fillId="0" borderId="0" xfId="36" applyNumberFormat="1" applyFont="1" applyFill="1" applyBorder="1" applyAlignment="1" applyProtection="1">
      <alignment vertical="center"/>
      <protection/>
    </xf>
    <xf numFmtId="0" fontId="5" fillId="0" borderId="0" xfId="49" applyFont="1" applyFill="1" applyBorder="1" applyAlignment="1" applyProtection="1">
      <alignment horizontal="left" vertical="center"/>
      <protection/>
    </xf>
    <xf numFmtId="164" fontId="6" fillId="0" borderId="10" xfId="48" applyNumberFormat="1" applyFont="1" applyFill="1" applyBorder="1" applyAlignment="1" applyProtection="1">
      <alignment horizontal="left" vertical="center"/>
      <protection/>
    </xf>
    <xf numFmtId="0" fontId="6" fillId="0" borderId="10" xfId="49" applyFont="1" applyFill="1" applyBorder="1" applyAlignment="1" applyProtection="1">
      <alignment horizontal="left" vertical="center"/>
      <protection/>
    </xf>
    <xf numFmtId="164" fontId="6" fillId="0" borderId="10" xfId="48" applyFont="1" applyFill="1" applyBorder="1" applyAlignment="1" applyProtection="1">
      <alignment horizontal="left" vertical="center"/>
      <protection/>
    </xf>
    <xf numFmtId="0" fontId="6" fillId="0" borderId="11" xfId="49" applyFont="1" applyFill="1" applyBorder="1" applyAlignment="1" applyProtection="1">
      <alignment horizontal="left" vertical="center"/>
      <protection/>
    </xf>
    <xf numFmtId="0" fontId="5" fillId="0" borderId="0" xfId="49" applyFont="1" applyFill="1" applyAlignment="1" applyProtection="1">
      <alignment horizontal="left" vertical="center"/>
      <protection/>
    </xf>
    <xf numFmtId="164" fontId="7" fillId="0" borderId="0" xfId="48" applyFont="1" applyFill="1" applyBorder="1" applyAlignment="1" applyProtection="1">
      <alignment vertical="center"/>
      <protection/>
    </xf>
    <xf numFmtId="164" fontId="8" fillId="0" borderId="0" xfId="48" applyNumberFormat="1" applyFont="1" applyFill="1" applyBorder="1" applyAlignment="1" applyProtection="1">
      <alignment horizontal="right" vertical="center"/>
      <protection/>
    </xf>
    <xf numFmtId="3" fontId="9" fillId="0" borderId="0" xfId="48" applyNumberFormat="1" applyFont="1" applyFill="1" applyBorder="1" applyAlignment="1" applyProtection="1">
      <alignment horizontal="center" vertical="center"/>
      <protection locked="0"/>
    </xf>
    <xf numFmtId="164" fontId="9" fillId="0" borderId="0" xfId="48" applyNumberFormat="1" applyFont="1" applyFill="1" applyBorder="1" applyAlignment="1" applyProtection="1">
      <alignment horizontal="center" vertical="center"/>
      <protection locked="0"/>
    </xf>
    <xf numFmtId="0" fontId="1" fillId="0" borderId="0" xfId="49" applyFill="1" applyBorder="1" applyProtection="1">
      <alignment/>
      <protection/>
    </xf>
    <xf numFmtId="10" fontId="9" fillId="0" borderId="0" xfId="48" applyNumberFormat="1" applyFont="1" applyFill="1" applyBorder="1" applyAlignment="1" applyProtection="1">
      <alignment horizontal="center" vertical="center"/>
      <protection locked="0"/>
    </xf>
    <xf numFmtId="0" fontId="1" fillId="0" borderId="0" xfId="49" applyFill="1" applyBorder="1" applyAlignment="1" applyProtection="1">
      <alignment horizontal="left" vertical="center"/>
      <protection/>
    </xf>
    <xf numFmtId="164" fontId="7" fillId="0" borderId="0" xfId="48" applyFont="1" applyFill="1" applyBorder="1" applyAlignment="1" applyProtection="1">
      <alignment horizontal="center" vertical="center"/>
      <protection/>
    </xf>
    <xf numFmtId="167" fontId="9" fillId="0" borderId="0" xfId="48" applyNumberFormat="1" applyFont="1" applyFill="1" applyBorder="1" applyAlignment="1" applyProtection="1">
      <alignment horizontal="center" vertical="center"/>
      <protection locked="0"/>
    </xf>
    <xf numFmtId="164" fontId="9" fillId="0" borderId="0" xfId="48" applyNumberFormat="1" applyFont="1" applyFill="1" applyBorder="1" applyAlignment="1" applyProtection="1">
      <alignment horizontal="center" vertical="center"/>
      <protection/>
    </xf>
    <xf numFmtId="164" fontId="1" fillId="0" borderId="0" xfId="48" applyFont="1" applyFill="1" applyBorder="1" applyProtection="1">
      <alignment/>
      <protection/>
    </xf>
    <xf numFmtId="0" fontId="1" fillId="33" borderId="0" xfId="49" applyFill="1" applyProtection="1">
      <alignment/>
      <protection/>
    </xf>
    <xf numFmtId="164" fontId="11" fillId="0" borderId="12" xfId="48" applyNumberFormat="1" applyFont="1" applyFill="1" applyBorder="1" applyAlignment="1" applyProtection="1">
      <alignment horizontal="center"/>
      <protection/>
    </xf>
    <xf numFmtId="164" fontId="11" fillId="34" borderId="12" xfId="48" applyNumberFormat="1" applyFont="1" applyFill="1" applyBorder="1" applyAlignment="1" applyProtection="1">
      <alignment horizontal="center"/>
      <protection/>
    </xf>
    <xf numFmtId="0" fontId="1" fillId="35" borderId="0" xfId="49" applyFill="1" applyProtection="1">
      <alignment/>
      <protection/>
    </xf>
    <xf numFmtId="164" fontId="11" fillId="0" borderId="13" xfId="48" applyNumberFormat="1" applyFont="1" applyFill="1" applyBorder="1" applyAlignment="1" applyProtection="1">
      <alignment horizontal="center"/>
      <protection/>
    </xf>
    <xf numFmtId="164" fontId="11" fillId="34" borderId="13" xfId="48" applyNumberFormat="1" applyFont="1" applyFill="1" applyBorder="1" applyAlignment="1" applyProtection="1">
      <alignment horizontal="center"/>
      <protection/>
    </xf>
    <xf numFmtId="164" fontId="12" fillId="0" borderId="14" xfId="48" applyNumberFormat="1" applyFont="1" applyFill="1" applyBorder="1" applyProtection="1">
      <alignment/>
      <protection/>
    </xf>
    <xf numFmtId="168" fontId="12" fillId="0" borderId="14" xfId="48" applyNumberFormat="1" applyFont="1" applyFill="1" applyBorder="1" applyProtection="1">
      <alignment/>
      <protection/>
    </xf>
    <xf numFmtId="4" fontId="12" fillId="0" borderId="14" xfId="48" applyNumberFormat="1" applyFont="1" applyFill="1" applyBorder="1" applyProtection="1">
      <alignment/>
      <protection/>
    </xf>
    <xf numFmtId="4" fontId="13" fillId="36" borderId="14" xfId="48" applyNumberFormat="1" applyFont="1" applyFill="1" applyBorder="1" applyProtection="1">
      <alignment/>
      <protection/>
    </xf>
    <xf numFmtId="164" fontId="12" fillId="0" borderId="15" xfId="48" applyNumberFormat="1" applyFont="1" applyFill="1" applyBorder="1" applyProtection="1">
      <alignment/>
      <protection/>
    </xf>
    <xf numFmtId="168" fontId="12" fillId="0" borderId="15" xfId="48" applyNumberFormat="1" applyFont="1" applyFill="1" applyBorder="1" applyProtection="1">
      <alignment/>
      <protection/>
    </xf>
    <xf numFmtId="4" fontId="12" fillId="0" borderId="15" xfId="48" applyNumberFormat="1" applyFont="1" applyFill="1" applyBorder="1" applyProtection="1">
      <alignment/>
      <protection/>
    </xf>
    <xf numFmtId="4" fontId="13" fillId="36" borderId="15" xfId="48" applyNumberFormat="1" applyFont="1" applyFill="1" applyBorder="1" applyProtection="1">
      <alignment/>
      <protection/>
    </xf>
    <xf numFmtId="164" fontId="62" fillId="0" borderId="0" xfId="48" applyFont="1" applyFill="1" applyProtection="1">
      <alignment/>
      <protection/>
    </xf>
    <xf numFmtId="0" fontId="63" fillId="0" borderId="0" xfId="0" applyFont="1" applyAlignment="1">
      <alignment/>
    </xf>
    <xf numFmtId="0" fontId="64" fillId="0" borderId="0" xfId="49" applyFont="1" applyFill="1" applyProtection="1">
      <alignment/>
      <protection/>
    </xf>
    <xf numFmtId="0" fontId="64" fillId="0" borderId="0" xfId="49" applyFont="1" applyProtection="1">
      <alignment/>
      <protection/>
    </xf>
    <xf numFmtId="0" fontId="65" fillId="37" borderId="0" xfId="36" applyFont="1" applyFill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1" fillId="0" borderId="0" xfId="49" applyAlignment="1" applyProtection="1">
      <alignment vertical="center"/>
      <protection/>
    </xf>
    <xf numFmtId="0" fontId="4" fillId="0" borderId="0" xfId="36">
      <alignment/>
    </xf>
    <xf numFmtId="164" fontId="66" fillId="0" borderId="0" xfId="36" applyNumberFormat="1" applyFont="1" applyFill="1" applyProtection="1">
      <alignment/>
      <protection/>
    </xf>
    <xf numFmtId="0" fontId="66" fillId="0" borderId="0" xfId="36" applyFont="1" applyFill="1" applyProtection="1">
      <alignment/>
      <protection/>
    </xf>
    <xf numFmtId="164" fontId="6" fillId="0" borderId="0" xfId="48" applyNumberFormat="1" applyFont="1" applyFill="1" applyBorder="1" applyAlignment="1" applyProtection="1">
      <alignment horizontal="left" vertical="center"/>
      <protection/>
    </xf>
    <xf numFmtId="165" fontId="6" fillId="0" borderId="0" xfId="48" applyNumberFormat="1" applyFont="1" applyFill="1" applyBorder="1" applyAlignment="1" applyProtection="1">
      <alignment horizontal="left" vertical="center"/>
      <protection/>
    </xf>
    <xf numFmtId="0" fontId="6" fillId="0" borderId="0" xfId="49" applyFont="1" applyFill="1" applyBorder="1" applyAlignment="1" applyProtection="1">
      <alignment horizontal="left" vertical="center"/>
      <protection/>
    </xf>
    <xf numFmtId="164" fontId="6" fillId="0" borderId="0" xfId="48" applyFont="1" applyFill="1" applyBorder="1" applyAlignment="1" applyProtection="1">
      <alignment horizontal="left" vertical="center"/>
      <protection/>
    </xf>
    <xf numFmtId="164" fontId="18" fillId="0" borderId="0" xfId="48" applyNumberFormat="1" applyFont="1" applyFill="1" applyBorder="1" applyAlignment="1" applyProtection="1">
      <alignment horizontal="left" vertical="center"/>
      <protection/>
    </xf>
    <xf numFmtId="164" fontId="19" fillId="0" borderId="0" xfId="36" applyNumberFormat="1" applyFont="1" applyFill="1" applyBorder="1" applyAlignment="1" applyProtection="1">
      <alignment vertical="center"/>
      <protection/>
    </xf>
    <xf numFmtId="0" fontId="19" fillId="0" borderId="0" xfId="36" applyFont="1" applyFill="1" applyBorder="1" applyAlignment="1" applyProtection="1">
      <alignment vertical="center"/>
      <protection/>
    </xf>
    <xf numFmtId="165" fontId="11" fillId="0" borderId="16" xfId="48" applyNumberFormat="1" applyFont="1" applyFill="1" applyBorder="1" applyAlignment="1" applyProtection="1">
      <alignment horizontal="center"/>
      <protection/>
    </xf>
    <xf numFmtId="164" fontId="11" fillId="34" borderId="17" xfId="48" applyNumberFormat="1" applyFont="1" applyFill="1" applyBorder="1" applyAlignment="1" applyProtection="1">
      <alignment horizontal="center"/>
      <protection/>
    </xf>
    <xf numFmtId="165" fontId="11" fillId="0" borderId="18" xfId="49" applyNumberFormat="1" applyFont="1" applyFill="1" applyBorder="1" applyAlignment="1" applyProtection="1">
      <alignment horizontal="center"/>
      <protection/>
    </xf>
    <xf numFmtId="164" fontId="11" fillId="34" borderId="19" xfId="48" applyNumberFormat="1" applyFont="1" applyFill="1" applyBorder="1" applyAlignment="1" applyProtection="1">
      <alignment horizontal="center"/>
      <protection/>
    </xf>
    <xf numFmtId="4" fontId="12" fillId="0" borderId="20" xfId="48" applyNumberFormat="1" applyFont="1" applyFill="1" applyBorder="1" applyProtection="1">
      <alignment/>
      <protection/>
    </xf>
    <xf numFmtId="164" fontId="11" fillId="0" borderId="21" xfId="48" applyNumberFormat="1" applyFont="1" applyFill="1" applyBorder="1" applyAlignment="1" applyProtection="1">
      <alignment horizontal="center"/>
      <protection/>
    </xf>
    <xf numFmtId="164" fontId="11" fillId="0" borderId="22" xfId="48" applyNumberFormat="1" applyFont="1" applyFill="1" applyBorder="1" applyAlignment="1" applyProtection="1">
      <alignment horizontal="center"/>
      <protection/>
    </xf>
    <xf numFmtId="0" fontId="20" fillId="0" borderId="0" xfId="36" applyFont="1">
      <alignment/>
    </xf>
    <xf numFmtId="0" fontId="3" fillId="0" borderId="0" xfId="36" applyFont="1">
      <alignment/>
    </xf>
    <xf numFmtId="165" fontId="21" fillId="0" borderId="10" xfId="48" applyNumberFormat="1" applyFont="1" applyFill="1" applyBorder="1" applyAlignment="1" applyProtection="1">
      <alignment horizontal="left" vertical="center"/>
      <protection/>
    </xf>
    <xf numFmtId="164" fontId="22" fillId="0" borderId="23" xfId="48" applyNumberFormat="1" applyFont="1" applyFill="1" applyBorder="1" applyAlignment="1" applyProtection="1">
      <alignment horizontal="left" vertical="center"/>
      <protection/>
    </xf>
    <xf numFmtId="164" fontId="18" fillId="0" borderId="0" xfId="48" applyFont="1" applyFill="1" applyBorder="1" applyAlignment="1" applyProtection="1">
      <alignment horizontal="left" vertical="center"/>
      <protection/>
    </xf>
    <xf numFmtId="164" fontId="6" fillId="0" borderId="0" xfId="48" applyNumberFormat="1" applyFont="1" applyFill="1" applyBorder="1" applyAlignment="1" applyProtection="1">
      <alignment horizontal="left" vertical="center"/>
      <protection/>
    </xf>
    <xf numFmtId="167" fontId="23" fillId="0" borderId="0" xfId="48" applyNumberFormat="1" applyFont="1" applyFill="1" applyBorder="1" applyAlignment="1" applyProtection="1">
      <alignment horizontal="left" vertical="center"/>
      <protection locked="0"/>
    </xf>
    <xf numFmtId="0" fontId="1" fillId="0" borderId="0" xfId="49" applyFill="1" applyAlignment="1" applyProtection="1">
      <alignment vertical="center"/>
      <protection/>
    </xf>
    <xf numFmtId="164" fontId="20" fillId="0" borderId="0" xfId="36" applyNumberFormat="1" applyFont="1" applyFill="1" applyBorder="1" applyAlignment="1" applyProtection="1">
      <alignment vertical="center"/>
      <protection/>
    </xf>
    <xf numFmtId="0" fontId="1" fillId="0" borderId="0" xfId="49" applyFill="1" applyBorder="1" applyAlignment="1" applyProtection="1">
      <alignment vertical="center"/>
      <protection/>
    </xf>
    <xf numFmtId="164" fontId="6" fillId="0" borderId="0" xfId="48" applyNumberFormat="1" applyFont="1" applyFill="1" applyBorder="1" applyAlignment="1" applyProtection="1">
      <alignment horizontal="center"/>
      <protection/>
    </xf>
    <xf numFmtId="166" fontId="10" fillId="0" borderId="0" xfId="48" applyNumberFormat="1" applyFont="1" applyFill="1" applyBorder="1" applyAlignment="1" applyProtection="1">
      <alignment horizontal="center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MUTUO" xfId="48"/>
    <cellStyle name="Normale_Valutazione mutuo-prestito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CC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prefin.it/calcolo-piano-ammortamento-prestito-excel.htm" TargetMode="External" /><Relationship Id="rId3" Type="http://schemas.openxmlformats.org/officeDocument/2006/relationships/hyperlink" Target="https://www.prefin.it/calcolo-piano-ammortamento-prestito-excel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47625</xdr:rowOff>
    </xdr:from>
    <xdr:to>
      <xdr:col>3</xdr:col>
      <xdr:colOff>866775</xdr:colOff>
      <xdr:row>3</xdr:row>
      <xdr:rowOff>171450</xdr:rowOff>
    </xdr:to>
    <xdr:pic>
      <xdr:nvPicPr>
        <xdr:cNvPr id="1" name="Immagin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28600"/>
          <a:ext cx="2438400" cy="54292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efin.it/prestiti-personali-15-anni-180-rate-o-180-mesi.htm" TargetMode="External" /><Relationship Id="rId2" Type="http://schemas.openxmlformats.org/officeDocument/2006/relationships/hyperlink" Target="https://www.prefin.it/piano-ammortamento-con-maxi-rata-finale.htm" TargetMode="External" /><Relationship Id="rId3" Type="http://schemas.openxmlformats.org/officeDocument/2006/relationships/hyperlink" Target="https://www.prefin.it/calcolo-rapporto-rata-reddito-prestito-mutuo-finanziamento.htm" TargetMode="External" /><Relationship Id="rId4" Type="http://schemas.openxmlformats.org/officeDocument/2006/relationships/hyperlink" Target="https://www.prefin.it/calcolo-rata-consolidamento-debiti-e-prestiti.htm" TargetMode="External" /><Relationship Id="rId5" Type="http://schemas.openxmlformats.org/officeDocument/2006/relationships/hyperlink" Target="https://www.prefin.it/calcolo-piano-ammortamento-prestito-excel.htm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3"/>
  <sheetViews>
    <sheetView showGridLines="0" tabSelected="1" zoomScale="120" zoomScaleNormal="120" zoomScalePageLayoutView="0" workbookViewId="0" topLeftCell="A1">
      <pane xSplit="9" ySplit="13" topLeftCell="K14" activePane="bottomRight" state="frozen"/>
      <selection pane="topLeft" activeCell="A1" sqref="A1"/>
      <selection pane="topRight" activeCell="J1" sqref="J1"/>
      <selection pane="bottomLeft" activeCell="A12" sqref="A12"/>
      <selection pane="bottomRight" activeCell="K58" sqref="K58"/>
    </sheetView>
  </sheetViews>
  <sheetFormatPr defaultColWidth="9.28125" defaultRowHeight="15"/>
  <cols>
    <col min="1" max="1" width="0.9921875" style="1" customWidth="1"/>
    <col min="2" max="2" width="11.140625" style="2" customWidth="1"/>
    <col min="3" max="3" width="13.421875" style="3" customWidth="1"/>
    <col min="4" max="4" width="17.140625" style="2" customWidth="1"/>
    <col min="5" max="5" width="12.7109375" style="2" customWidth="1"/>
    <col min="6" max="6" width="12.421875" style="2" customWidth="1"/>
    <col min="7" max="7" width="14.8515625" style="2" customWidth="1"/>
    <col min="8" max="8" width="31.8515625" style="2" customWidth="1"/>
    <col min="9" max="9" width="16.421875" style="4" hidden="1" customWidth="1"/>
    <col min="10" max="16384" width="9.28125" style="1" customWidth="1"/>
  </cols>
  <sheetData>
    <row r="1" spans="1:256" ht="14.25" customHeight="1">
      <c r="A1"/>
      <c r="B1"/>
      <c r="C1"/>
      <c r="D1"/>
      <c r="E1" s="40" t="s">
        <v>0</v>
      </c>
      <c r="F1" s="41"/>
      <c r="G1" s="41"/>
      <c r="H1" s="42"/>
      <c r="I1" s="43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46" customFormat="1" ht="15.75" customHeight="1">
      <c r="A2" s="45"/>
      <c r="B2" s="45"/>
      <c r="C2" s="45"/>
      <c r="D2" s="45"/>
      <c r="E2" s="48" t="s">
        <v>21</v>
      </c>
      <c r="F2" s="48"/>
      <c r="G2" s="48"/>
      <c r="H2" s="49"/>
      <c r="I2" s="49"/>
      <c r="J2" s="44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  <c r="IU2" s="45"/>
      <c r="IV2" s="45"/>
    </row>
    <row r="3" spans="1:256" s="46" customFormat="1" ht="17.25" customHeight="1">
      <c r="A3" s="45"/>
      <c r="B3" s="45"/>
      <c r="C3" s="45"/>
      <c r="D3" s="45"/>
      <c r="E3" s="65" t="s">
        <v>24</v>
      </c>
      <c r="F3" s="65"/>
      <c r="G3" s="65"/>
      <c r="H3" s="65"/>
      <c r="I3" s="65"/>
      <c r="J3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</row>
    <row r="4" spans="1:256" s="46" customFormat="1" ht="18" customHeight="1">
      <c r="A4" s="45"/>
      <c r="B4" s="45"/>
      <c r="C4" s="45"/>
      <c r="D4" s="45"/>
      <c r="E4" s="64" t="s">
        <v>25</v>
      </c>
      <c r="F4" s="64"/>
      <c r="G4" s="64"/>
      <c r="H4" s="64"/>
      <c r="I4" s="47"/>
      <c r="J4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</row>
    <row r="5" spans="1:256" ht="8.25" customHeight="1" thickBot="1">
      <c r="A5"/>
      <c r="B5"/>
      <c r="C5"/>
      <c r="D5"/>
      <c r="E5" s="8"/>
      <c r="F5" s="7"/>
      <c r="G5" s="5"/>
      <c r="H5" s="5"/>
      <c r="I5" s="6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9" s="14" customFormat="1" ht="18" customHeight="1" thickBot="1">
      <c r="A6" s="9"/>
      <c r="B6" s="67" t="s">
        <v>29</v>
      </c>
      <c r="C6" s="66"/>
      <c r="D6" s="10"/>
      <c r="E6" s="11"/>
      <c r="F6" s="12"/>
      <c r="G6" s="12"/>
      <c r="H6" s="12"/>
      <c r="I6" s="13"/>
    </row>
    <row r="7" spans="1:9" s="14" customFormat="1" ht="21.75" customHeight="1">
      <c r="A7" s="9"/>
      <c r="B7" s="54" t="s">
        <v>22</v>
      </c>
      <c r="C7" s="51"/>
      <c r="D7" s="50"/>
      <c r="E7" s="52"/>
      <c r="F7" s="53"/>
      <c r="G7" s="55" t="s">
        <v>23</v>
      </c>
      <c r="H7" s="55"/>
      <c r="I7" s="56"/>
    </row>
    <row r="8" spans="2:10" s="4" customFormat="1" ht="18" customHeight="1">
      <c r="B8" s="15"/>
      <c r="C8" s="16" t="s">
        <v>1</v>
      </c>
      <c r="D8" s="17">
        <v>16000</v>
      </c>
      <c r="E8" s="15"/>
      <c r="F8" s="16" t="s">
        <v>26</v>
      </c>
      <c r="G8" s="18">
        <v>10</v>
      </c>
      <c r="H8" s="74" t="s">
        <v>2</v>
      </c>
      <c r="I8" s="74"/>
      <c r="J8" s="19"/>
    </row>
    <row r="9" spans="1:256" ht="18" customHeight="1">
      <c r="A9" s="4"/>
      <c r="B9" s="15"/>
      <c r="C9" s="16" t="s">
        <v>3</v>
      </c>
      <c r="D9" s="20">
        <v>0.0864</v>
      </c>
      <c r="E9" s="15"/>
      <c r="F9" s="16" t="s">
        <v>4</v>
      </c>
      <c r="G9" s="18">
        <v>12</v>
      </c>
      <c r="H9" s="75">
        <f>PMT(D9/G9,G10,-D8)</f>
        <v>199.57712050948803</v>
      </c>
      <c r="I9" s="75"/>
      <c r="J9" s="21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8" customHeight="1">
      <c r="A10" s="4"/>
      <c r="B10" s="22"/>
      <c r="C10" s="16" t="s">
        <v>5</v>
      </c>
      <c r="D10" s="23">
        <f ca="1">TODAY()</f>
        <v>45298</v>
      </c>
      <c r="E10" s="22"/>
      <c r="F10" s="16" t="s">
        <v>6</v>
      </c>
      <c r="G10" s="24">
        <f>G8*G9</f>
        <v>120</v>
      </c>
      <c r="H10" s="25"/>
      <c r="I10" s="19"/>
      <c r="J10" s="19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46" customFormat="1" ht="21.75" customHeight="1" thickBot="1">
      <c r="A11" s="71"/>
      <c r="B11" s="68" t="s">
        <v>27</v>
      </c>
      <c r="C11" s="69"/>
      <c r="D11" s="70"/>
      <c r="E11" s="72" t="s">
        <v>28</v>
      </c>
      <c r="F11" s="72"/>
      <c r="G11" s="72"/>
      <c r="H11" s="72"/>
      <c r="I11" s="73"/>
      <c r="J11" s="73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</row>
    <row r="12" spans="1:10" s="29" customFormat="1" ht="12.75">
      <c r="A12" s="26"/>
      <c r="B12" s="27" t="s">
        <v>7</v>
      </c>
      <c r="C12" s="57" t="s">
        <v>8</v>
      </c>
      <c r="D12" s="62" t="s">
        <v>9</v>
      </c>
      <c r="E12" s="58" t="s">
        <v>10</v>
      </c>
      <c r="F12" s="28" t="s">
        <v>10</v>
      </c>
      <c r="G12" s="27" t="s">
        <v>11</v>
      </c>
      <c r="H12" s="27" t="s">
        <v>12</v>
      </c>
      <c r="I12" s="27" t="s">
        <v>13</v>
      </c>
      <c r="J12" s="26"/>
    </row>
    <row r="13" spans="1:10" ht="13.5" thickBot="1">
      <c r="A13" s="26"/>
      <c r="B13" s="30" t="s">
        <v>14</v>
      </c>
      <c r="C13" s="59" t="s">
        <v>15</v>
      </c>
      <c r="D13" s="63" t="s">
        <v>16</v>
      </c>
      <c r="E13" s="60" t="s">
        <v>17</v>
      </c>
      <c r="F13" s="31" t="s">
        <v>18</v>
      </c>
      <c r="G13" s="30" t="s">
        <v>19</v>
      </c>
      <c r="H13" s="30" t="s">
        <v>17</v>
      </c>
      <c r="I13" s="30" t="s">
        <v>20</v>
      </c>
      <c r="J13" s="26"/>
    </row>
    <row r="14" spans="2:9" ht="12.75">
      <c r="B14" s="32">
        <v>1</v>
      </c>
      <c r="C14" s="33">
        <f>D10</f>
        <v>45298</v>
      </c>
      <c r="D14" s="61">
        <f>D8</f>
        <v>16000</v>
      </c>
      <c r="E14" s="35">
        <f aca="true" t="shared" si="0" ref="E14:E133">D$9/G$9*D14</f>
        <v>115.20000000000002</v>
      </c>
      <c r="F14" s="35">
        <f aca="true" t="shared" si="1" ref="F14:F133">H$9-E14</f>
        <v>84.37712050948801</v>
      </c>
      <c r="G14" s="34">
        <f aca="true" t="shared" si="2" ref="G14:G133">D14-F14</f>
        <v>15915.622879490513</v>
      </c>
      <c r="H14" s="34">
        <f>E14</f>
        <v>115.20000000000002</v>
      </c>
      <c r="I14" s="34">
        <f>E14+F14</f>
        <v>199.57712050948803</v>
      </c>
    </row>
    <row r="15" spans="2:9" ht="12.75">
      <c r="B15" s="36">
        <f aca="true" t="shared" si="3" ref="B15:B133">B14+1</f>
        <v>2</v>
      </c>
      <c r="C15" s="37">
        <f aca="true" t="shared" si="4" ref="C15:C133">DATE((YEAR(C14)-1900),MONTH(C14)+1,1)</f>
        <v>45323</v>
      </c>
      <c r="D15" s="38">
        <f aca="true" t="shared" si="5" ref="D15:D133">G14</f>
        <v>15915.622879490513</v>
      </c>
      <c r="E15" s="39">
        <f t="shared" si="0"/>
        <v>114.5924847323317</v>
      </c>
      <c r="F15" s="39">
        <f t="shared" si="1"/>
        <v>84.98463577715633</v>
      </c>
      <c r="G15" s="38">
        <f t="shared" si="2"/>
        <v>15830.638243713356</v>
      </c>
      <c r="H15" s="38">
        <f aca="true" t="shared" si="6" ref="H15:H133">H14+E15</f>
        <v>229.79248473233173</v>
      </c>
      <c r="I15" s="38">
        <f aca="true" t="shared" si="7" ref="I15:I133">E15+F15+I14</f>
        <v>399.15424101897605</v>
      </c>
    </row>
    <row r="16" spans="2:9" ht="12.75">
      <c r="B16" s="36">
        <f t="shared" si="3"/>
        <v>3</v>
      </c>
      <c r="C16" s="37">
        <f t="shared" si="4"/>
        <v>45352</v>
      </c>
      <c r="D16" s="38">
        <f t="shared" si="5"/>
        <v>15830.638243713356</v>
      </c>
      <c r="E16" s="39">
        <f t="shared" si="0"/>
        <v>113.98059535473618</v>
      </c>
      <c r="F16" s="39">
        <f t="shared" si="1"/>
        <v>85.59652515475184</v>
      </c>
      <c r="G16" s="38">
        <f t="shared" si="2"/>
        <v>15745.041718558605</v>
      </c>
      <c r="H16" s="38">
        <f t="shared" si="6"/>
        <v>343.7730800870679</v>
      </c>
      <c r="I16" s="38">
        <f t="shared" si="7"/>
        <v>598.731361528464</v>
      </c>
    </row>
    <row r="17" spans="2:9" ht="12.75">
      <c r="B17" s="36">
        <f t="shared" si="3"/>
        <v>4</v>
      </c>
      <c r="C17" s="37">
        <f t="shared" si="4"/>
        <v>45383</v>
      </c>
      <c r="D17" s="38">
        <f t="shared" si="5"/>
        <v>15745.041718558605</v>
      </c>
      <c r="E17" s="39">
        <f t="shared" si="0"/>
        <v>113.36430037362196</v>
      </c>
      <c r="F17" s="39">
        <f t="shared" si="1"/>
        <v>86.21282013586607</v>
      </c>
      <c r="G17" s="38">
        <f t="shared" si="2"/>
        <v>15658.828898422738</v>
      </c>
      <c r="H17" s="38">
        <f t="shared" si="6"/>
        <v>457.1373804606899</v>
      </c>
      <c r="I17" s="38">
        <f t="shared" si="7"/>
        <v>798.3084820379521</v>
      </c>
    </row>
    <row r="18" spans="2:9" ht="12.75">
      <c r="B18" s="36">
        <f t="shared" si="3"/>
        <v>5</v>
      </c>
      <c r="C18" s="37">
        <f t="shared" si="4"/>
        <v>45413</v>
      </c>
      <c r="D18" s="38">
        <f t="shared" si="5"/>
        <v>15658.828898422738</v>
      </c>
      <c r="E18" s="39">
        <f t="shared" si="0"/>
        <v>112.74356806864373</v>
      </c>
      <c r="F18" s="39">
        <f t="shared" si="1"/>
        <v>86.8335524408443</v>
      </c>
      <c r="G18" s="38">
        <f t="shared" si="2"/>
        <v>15571.995345981893</v>
      </c>
      <c r="H18" s="38">
        <f t="shared" si="6"/>
        <v>569.8809485293336</v>
      </c>
      <c r="I18" s="38">
        <f t="shared" si="7"/>
        <v>997.8856025474402</v>
      </c>
    </row>
    <row r="19" spans="2:9" ht="12.75">
      <c r="B19" s="36">
        <f t="shared" si="3"/>
        <v>6</v>
      </c>
      <c r="C19" s="37">
        <f t="shared" si="4"/>
        <v>45444</v>
      </c>
      <c r="D19" s="38">
        <f t="shared" si="5"/>
        <v>15571.995345981893</v>
      </c>
      <c r="E19" s="39">
        <f t="shared" si="0"/>
        <v>112.11836649106964</v>
      </c>
      <c r="F19" s="39">
        <f t="shared" si="1"/>
        <v>87.45875401841839</v>
      </c>
      <c r="G19" s="38">
        <f t="shared" si="2"/>
        <v>15484.536591963475</v>
      </c>
      <c r="H19" s="38">
        <f t="shared" si="6"/>
        <v>681.9993150204033</v>
      </c>
      <c r="I19" s="38">
        <f t="shared" si="7"/>
        <v>1197.462723056928</v>
      </c>
    </row>
    <row r="20" spans="2:9" ht="12.75">
      <c r="B20" s="36">
        <f t="shared" si="3"/>
        <v>7</v>
      </c>
      <c r="C20" s="37">
        <f t="shared" si="4"/>
        <v>45474</v>
      </c>
      <c r="D20" s="38">
        <f t="shared" si="5"/>
        <v>15484.536591963475</v>
      </c>
      <c r="E20" s="39">
        <f t="shared" si="0"/>
        <v>111.48866346213703</v>
      </c>
      <c r="F20" s="39">
        <f t="shared" si="1"/>
        <v>88.088457047351</v>
      </c>
      <c r="G20" s="38">
        <f t="shared" si="2"/>
        <v>15396.448134916123</v>
      </c>
      <c r="H20" s="38">
        <f t="shared" si="6"/>
        <v>793.4879784825403</v>
      </c>
      <c r="I20" s="38">
        <f t="shared" si="7"/>
        <v>1397.039843566416</v>
      </c>
    </row>
    <row r="21" spans="2:9" ht="12.75">
      <c r="B21" s="36">
        <f t="shared" si="3"/>
        <v>8</v>
      </c>
      <c r="C21" s="37">
        <f t="shared" si="4"/>
        <v>45505</v>
      </c>
      <c r="D21" s="38">
        <f t="shared" si="5"/>
        <v>15396.448134916123</v>
      </c>
      <c r="E21" s="39">
        <f t="shared" si="0"/>
        <v>110.8544265713961</v>
      </c>
      <c r="F21" s="39">
        <f t="shared" si="1"/>
        <v>88.72269393809192</v>
      </c>
      <c r="G21" s="38">
        <f t="shared" si="2"/>
        <v>15307.72544097803</v>
      </c>
      <c r="H21" s="38">
        <f t="shared" si="6"/>
        <v>904.3424050539363</v>
      </c>
      <c r="I21" s="38">
        <f t="shared" si="7"/>
        <v>1596.616964075904</v>
      </c>
    </row>
    <row r="22" spans="2:9" ht="12.75">
      <c r="B22" s="36">
        <f t="shared" si="3"/>
        <v>9</v>
      </c>
      <c r="C22" s="37">
        <f t="shared" si="4"/>
        <v>45536</v>
      </c>
      <c r="D22" s="38">
        <f t="shared" si="5"/>
        <v>15307.72544097803</v>
      </c>
      <c r="E22" s="39">
        <f t="shared" si="0"/>
        <v>110.21562317504183</v>
      </c>
      <c r="F22" s="39">
        <f t="shared" si="1"/>
        <v>89.3614973344462</v>
      </c>
      <c r="G22" s="38">
        <f t="shared" si="2"/>
        <v>15218.363943643584</v>
      </c>
      <c r="H22" s="38">
        <f t="shared" si="6"/>
        <v>1014.5580282289782</v>
      </c>
      <c r="I22" s="38">
        <f t="shared" si="7"/>
        <v>1796.194084585392</v>
      </c>
    </row>
    <row r="23" spans="2:9" ht="12.75">
      <c r="B23" s="36">
        <f t="shared" si="3"/>
        <v>10</v>
      </c>
      <c r="C23" s="37">
        <f t="shared" si="4"/>
        <v>45566</v>
      </c>
      <c r="D23" s="38">
        <f t="shared" si="5"/>
        <v>15218.363943643584</v>
      </c>
      <c r="E23" s="39">
        <f t="shared" si="0"/>
        <v>109.57222039423381</v>
      </c>
      <c r="F23" s="39">
        <f t="shared" si="1"/>
        <v>90.00490011525422</v>
      </c>
      <c r="G23" s="38">
        <f t="shared" si="2"/>
        <v>15128.35904352833</v>
      </c>
      <c r="H23" s="38">
        <f t="shared" si="6"/>
        <v>1124.130248623212</v>
      </c>
      <c r="I23" s="38">
        <f t="shared" si="7"/>
        <v>1995.7712050948799</v>
      </c>
    </row>
    <row r="24" spans="2:9" ht="12.75">
      <c r="B24" s="36">
        <f t="shared" si="3"/>
        <v>11</v>
      </c>
      <c r="C24" s="37">
        <f t="shared" si="4"/>
        <v>45597</v>
      </c>
      <c r="D24" s="38">
        <f t="shared" si="5"/>
        <v>15128.35904352833</v>
      </c>
      <c r="E24" s="39">
        <f t="shared" si="0"/>
        <v>108.92418511340398</v>
      </c>
      <c r="F24" s="39">
        <f t="shared" si="1"/>
        <v>90.65293539608405</v>
      </c>
      <c r="G24" s="38">
        <f t="shared" si="2"/>
        <v>15037.706108132246</v>
      </c>
      <c r="H24" s="38">
        <f t="shared" si="6"/>
        <v>1233.0544337366161</v>
      </c>
      <c r="I24" s="38">
        <f t="shared" si="7"/>
        <v>2195.348325604368</v>
      </c>
    </row>
    <row r="25" spans="2:9" ht="12.75">
      <c r="B25" s="36">
        <f t="shared" si="3"/>
        <v>12</v>
      </c>
      <c r="C25" s="37">
        <f t="shared" si="4"/>
        <v>45627</v>
      </c>
      <c r="D25" s="38">
        <f t="shared" si="5"/>
        <v>15037.706108132246</v>
      </c>
      <c r="E25" s="39">
        <f t="shared" si="0"/>
        <v>108.27148397855218</v>
      </c>
      <c r="F25" s="39">
        <f t="shared" si="1"/>
        <v>91.30563653093584</v>
      </c>
      <c r="G25" s="38">
        <f t="shared" si="2"/>
        <v>14946.40047160131</v>
      </c>
      <c r="H25" s="38">
        <f t="shared" si="6"/>
        <v>1341.3259177151683</v>
      </c>
      <c r="I25" s="38">
        <f t="shared" si="7"/>
        <v>2394.9254461138557</v>
      </c>
    </row>
    <row r="26" spans="2:9" ht="12.75">
      <c r="B26" s="36">
        <f t="shared" si="3"/>
        <v>13</v>
      </c>
      <c r="C26" s="37">
        <f t="shared" si="4"/>
        <v>45658</v>
      </c>
      <c r="D26" s="38">
        <f t="shared" si="5"/>
        <v>14946.40047160131</v>
      </c>
      <c r="E26" s="39">
        <f t="shared" si="0"/>
        <v>107.61408339552943</v>
      </c>
      <c r="F26" s="39">
        <f t="shared" si="1"/>
        <v>91.96303711395859</v>
      </c>
      <c r="G26" s="38">
        <f t="shared" si="2"/>
        <v>14854.43743448735</v>
      </c>
      <c r="H26" s="38">
        <f t="shared" si="6"/>
        <v>1448.9400011106977</v>
      </c>
      <c r="I26" s="38">
        <f t="shared" si="7"/>
        <v>2594.5025666233437</v>
      </c>
    </row>
    <row r="27" spans="2:9" ht="12.75">
      <c r="B27" s="36">
        <f t="shared" si="3"/>
        <v>14</v>
      </c>
      <c r="C27" s="37">
        <f t="shared" si="4"/>
        <v>45689</v>
      </c>
      <c r="D27" s="38">
        <f t="shared" si="5"/>
        <v>14854.43743448735</v>
      </c>
      <c r="E27" s="39">
        <f t="shared" si="0"/>
        <v>106.95194952830893</v>
      </c>
      <c r="F27" s="39">
        <f t="shared" si="1"/>
        <v>92.6251709811791</v>
      </c>
      <c r="G27" s="38">
        <f t="shared" si="2"/>
        <v>14761.812263506172</v>
      </c>
      <c r="H27" s="38">
        <f t="shared" si="6"/>
        <v>1555.8919506390066</v>
      </c>
      <c r="I27" s="38">
        <f t="shared" si="7"/>
        <v>2794.0796871328316</v>
      </c>
    </row>
    <row r="28" spans="2:9" ht="12.75">
      <c r="B28" s="36">
        <f t="shared" si="3"/>
        <v>15</v>
      </c>
      <c r="C28" s="37">
        <f t="shared" si="4"/>
        <v>45717</v>
      </c>
      <c r="D28" s="38">
        <f t="shared" si="5"/>
        <v>14761.812263506172</v>
      </c>
      <c r="E28" s="39">
        <f t="shared" si="0"/>
        <v>106.28504829724444</v>
      </c>
      <c r="F28" s="39">
        <f t="shared" si="1"/>
        <v>93.29207221224358</v>
      </c>
      <c r="G28" s="38">
        <f t="shared" si="2"/>
        <v>14668.520191293928</v>
      </c>
      <c r="H28" s="38">
        <f t="shared" si="6"/>
        <v>1662.176998936251</v>
      </c>
      <c r="I28" s="38">
        <f t="shared" si="7"/>
        <v>2993.6568076423196</v>
      </c>
    </row>
    <row r="29" spans="2:9" ht="12.75">
      <c r="B29" s="36">
        <f t="shared" si="3"/>
        <v>16</v>
      </c>
      <c r="C29" s="37">
        <f t="shared" si="4"/>
        <v>45748</v>
      </c>
      <c r="D29" s="38">
        <f t="shared" si="5"/>
        <v>14668.520191293928</v>
      </c>
      <c r="E29" s="39">
        <f t="shared" si="0"/>
        <v>105.61334537731629</v>
      </c>
      <c r="F29" s="39">
        <f t="shared" si="1"/>
        <v>93.96377513217173</v>
      </c>
      <c r="G29" s="38">
        <f t="shared" si="2"/>
        <v>14574.556416161757</v>
      </c>
      <c r="H29" s="38">
        <f t="shared" si="6"/>
        <v>1767.7903443135674</v>
      </c>
      <c r="I29" s="38">
        <f t="shared" si="7"/>
        <v>3193.2339281518075</v>
      </c>
    </row>
    <row r="30" spans="2:9" ht="12.75">
      <c r="B30" s="36">
        <f t="shared" si="3"/>
        <v>17</v>
      </c>
      <c r="C30" s="37">
        <f t="shared" si="4"/>
        <v>45778</v>
      </c>
      <c r="D30" s="38">
        <f t="shared" si="5"/>
        <v>14574.556416161757</v>
      </c>
      <c r="E30" s="39">
        <f t="shared" si="0"/>
        <v>104.93680619636466</v>
      </c>
      <c r="F30" s="39">
        <f t="shared" si="1"/>
        <v>94.64031431312337</v>
      </c>
      <c r="G30" s="38">
        <f t="shared" si="2"/>
        <v>14479.916101848634</v>
      </c>
      <c r="H30" s="38">
        <f t="shared" si="6"/>
        <v>1872.727150509932</v>
      </c>
      <c r="I30" s="38">
        <f t="shared" si="7"/>
        <v>3392.8110486612954</v>
      </c>
    </row>
    <row r="31" spans="2:9" ht="12.75">
      <c r="B31" s="36">
        <f t="shared" si="3"/>
        <v>18</v>
      </c>
      <c r="C31" s="37">
        <f t="shared" si="4"/>
        <v>45809</v>
      </c>
      <c r="D31" s="38">
        <f t="shared" si="5"/>
        <v>14479.916101848634</v>
      </c>
      <c r="E31" s="39">
        <f t="shared" si="0"/>
        <v>104.25539593331017</v>
      </c>
      <c r="F31" s="39">
        <f t="shared" si="1"/>
        <v>95.32172457617786</v>
      </c>
      <c r="G31" s="38">
        <f t="shared" si="2"/>
        <v>14384.594377272457</v>
      </c>
      <c r="H31" s="38">
        <f t="shared" si="6"/>
        <v>1976.9825464432422</v>
      </c>
      <c r="I31" s="38">
        <f t="shared" si="7"/>
        <v>3592.3881691707834</v>
      </c>
    </row>
    <row r="32" spans="2:9" ht="12.75">
      <c r="B32" s="36">
        <f t="shared" si="3"/>
        <v>19</v>
      </c>
      <c r="C32" s="37">
        <f t="shared" si="4"/>
        <v>45839</v>
      </c>
      <c r="D32" s="38">
        <f t="shared" si="5"/>
        <v>14384.594377272457</v>
      </c>
      <c r="E32" s="39">
        <f t="shared" si="0"/>
        <v>103.5690795163617</v>
      </c>
      <c r="F32" s="39">
        <f t="shared" si="1"/>
        <v>96.00804099312633</v>
      </c>
      <c r="G32" s="38">
        <f t="shared" si="2"/>
        <v>14288.58633627933</v>
      </c>
      <c r="H32" s="38">
        <f t="shared" si="6"/>
        <v>2080.551625959604</v>
      </c>
      <c r="I32" s="38">
        <f t="shared" si="7"/>
        <v>3791.9652896802713</v>
      </c>
    </row>
    <row r="33" spans="2:9" ht="12.75">
      <c r="B33" s="36">
        <f t="shared" si="3"/>
        <v>20</v>
      </c>
      <c r="C33" s="37">
        <f t="shared" si="4"/>
        <v>45870</v>
      </c>
      <c r="D33" s="38">
        <f t="shared" si="5"/>
        <v>14288.58633627933</v>
      </c>
      <c r="E33" s="39">
        <f t="shared" si="0"/>
        <v>102.87782162121118</v>
      </c>
      <c r="F33" s="39">
        <f t="shared" si="1"/>
        <v>96.69929888827684</v>
      </c>
      <c r="G33" s="38">
        <f t="shared" si="2"/>
        <v>14191.887037391052</v>
      </c>
      <c r="H33" s="38">
        <f t="shared" si="6"/>
        <v>2183.429447580815</v>
      </c>
      <c r="I33" s="38">
        <f t="shared" si="7"/>
        <v>3991.5424101897593</v>
      </c>
    </row>
    <row r="34" spans="2:9" ht="12.75">
      <c r="B34" s="36">
        <f t="shared" si="3"/>
        <v>21</v>
      </c>
      <c r="C34" s="37">
        <f t="shared" si="4"/>
        <v>45901</v>
      </c>
      <c r="D34" s="38">
        <f t="shared" si="5"/>
        <v>14191.887037391052</v>
      </c>
      <c r="E34" s="39">
        <f t="shared" si="0"/>
        <v>102.18158666921559</v>
      </c>
      <c r="F34" s="39">
        <f t="shared" si="1"/>
        <v>97.39553384027244</v>
      </c>
      <c r="G34" s="38">
        <f t="shared" si="2"/>
        <v>14094.49150355078</v>
      </c>
      <c r="H34" s="38">
        <f t="shared" si="6"/>
        <v>2285.6110342500306</v>
      </c>
      <c r="I34" s="38">
        <f t="shared" si="7"/>
        <v>4191.119530699248</v>
      </c>
    </row>
    <row r="35" spans="2:9" ht="12.75">
      <c r="B35" s="36">
        <f t="shared" si="3"/>
        <v>22</v>
      </c>
      <c r="C35" s="37">
        <f t="shared" si="4"/>
        <v>45931</v>
      </c>
      <c r="D35" s="38">
        <f t="shared" si="5"/>
        <v>14094.49150355078</v>
      </c>
      <c r="E35" s="39">
        <f t="shared" si="0"/>
        <v>101.48033882556562</v>
      </c>
      <c r="F35" s="39">
        <f t="shared" si="1"/>
        <v>98.0967816839224</v>
      </c>
      <c r="G35" s="38">
        <f t="shared" si="2"/>
        <v>13996.394721866858</v>
      </c>
      <c r="H35" s="38">
        <f t="shared" si="6"/>
        <v>2387.091373075596</v>
      </c>
      <c r="I35" s="38">
        <f t="shared" si="7"/>
        <v>4390.696651208736</v>
      </c>
    </row>
    <row r="36" spans="2:9" ht="12.75">
      <c r="B36" s="36">
        <f t="shared" si="3"/>
        <v>23</v>
      </c>
      <c r="C36" s="37">
        <f t="shared" si="4"/>
        <v>45962</v>
      </c>
      <c r="D36" s="38">
        <f t="shared" si="5"/>
        <v>13996.394721866858</v>
      </c>
      <c r="E36" s="39">
        <f t="shared" si="0"/>
        <v>100.77404199744139</v>
      </c>
      <c r="F36" s="39">
        <f t="shared" si="1"/>
        <v>98.80307851204664</v>
      </c>
      <c r="G36" s="38">
        <f t="shared" si="2"/>
        <v>13897.591643354812</v>
      </c>
      <c r="H36" s="38">
        <f t="shared" si="6"/>
        <v>2487.8654150730376</v>
      </c>
      <c r="I36" s="38">
        <f t="shared" si="7"/>
        <v>4590.2737717182235</v>
      </c>
    </row>
    <row r="37" spans="2:9" ht="12.75">
      <c r="B37" s="36">
        <f t="shared" si="3"/>
        <v>24</v>
      </c>
      <c r="C37" s="37">
        <f t="shared" si="4"/>
        <v>45992</v>
      </c>
      <c r="D37" s="38">
        <f t="shared" si="5"/>
        <v>13897.591643354812</v>
      </c>
      <c r="E37" s="39">
        <f t="shared" si="0"/>
        <v>100.06265983215465</v>
      </c>
      <c r="F37" s="39">
        <f t="shared" si="1"/>
        <v>99.51446067733337</v>
      </c>
      <c r="G37" s="38">
        <f t="shared" si="2"/>
        <v>13798.077182677478</v>
      </c>
      <c r="H37" s="38">
        <f t="shared" si="6"/>
        <v>2587.9280749051923</v>
      </c>
      <c r="I37" s="38">
        <f t="shared" si="7"/>
        <v>4789.8508922277115</v>
      </c>
    </row>
    <row r="38" spans="2:9" ht="12.75">
      <c r="B38" s="36">
        <f t="shared" si="3"/>
        <v>25</v>
      </c>
      <c r="C38" s="37">
        <f t="shared" si="4"/>
        <v>46023</v>
      </c>
      <c r="D38" s="38">
        <f t="shared" si="5"/>
        <v>13798.077182677478</v>
      </c>
      <c r="E38" s="39">
        <f t="shared" si="0"/>
        <v>99.34615571527785</v>
      </c>
      <c r="F38" s="39">
        <f t="shared" si="1"/>
        <v>100.23096479421018</v>
      </c>
      <c r="G38" s="38">
        <f t="shared" si="2"/>
        <v>13697.846217883269</v>
      </c>
      <c r="H38" s="38">
        <f t="shared" si="6"/>
        <v>2687.27423062047</v>
      </c>
      <c r="I38" s="38">
        <f t="shared" si="7"/>
        <v>4989.428012737199</v>
      </c>
    </row>
    <row r="39" spans="2:9" ht="12.75">
      <c r="B39" s="36">
        <f t="shared" si="3"/>
        <v>26</v>
      </c>
      <c r="C39" s="37">
        <f t="shared" si="4"/>
        <v>46054</v>
      </c>
      <c r="D39" s="38">
        <f t="shared" si="5"/>
        <v>13697.846217883269</v>
      </c>
      <c r="E39" s="39">
        <f t="shared" si="0"/>
        <v>98.62449276875954</v>
      </c>
      <c r="F39" s="39">
        <f t="shared" si="1"/>
        <v>100.95262774072849</v>
      </c>
      <c r="G39" s="38">
        <f t="shared" si="2"/>
        <v>13596.893590142541</v>
      </c>
      <c r="H39" s="38">
        <f t="shared" si="6"/>
        <v>2785.8987233892294</v>
      </c>
      <c r="I39" s="38">
        <f t="shared" si="7"/>
        <v>5189.005133246687</v>
      </c>
    </row>
    <row r="40" spans="2:9" ht="12.75">
      <c r="B40" s="36">
        <f t="shared" si="3"/>
        <v>27</v>
      </c>
      <c r="C40" s="37">
        <f t="shared" si="4"/>
        <v>46082</v>
      </c>
      <c r="D40" s="38">
        <f t="shared" si="5"/>
        <v>13596.893590142541</v>
      </c>
      <c r="E40" s="39">
        <f t="shared" si="0"/>
        <v>97.8976338490263</v>
      </c>
      <c r="F40" s="39">
        <f t="shared" si="1"/>
        <v>101.67948666046172</v>
      </c>
      <c r="G40" s="38">
        <f t="shared" si="2"/>
        <v>13495.21410348208</v>
      </c>
      <c r="H40" s="38">
        <f t="shared" si="6"/>
        <v>2883.796357238256</v>
      </c>
      <c r="I40" s="38">
        <f t="shared" si="7"/>
        <v>5388.582253756175</v>
      </c>
    </row>
    <row r="41" spans="2:9" ht="12.75">
      <c r="B41" s="36">
        <f t="shared" si="3"/>
        <v>28</v>
      </c>
      <c r="C41" s="37">
        <f t="shared" si="4"/>
        <v>46113</v>
      </c>
      <c r="D41" s="38">
        <f t="shared" si="5"/>
        <v>13495.21410348208</v>
      </c>
      <c r="E41" s="39">
        <f t="shared" si="0"/>
        <v>97.16554154507098</v>
      </c>
      <c r="F41" s="39">
        <f t="shared" si="1"/>
        <v>102.41157896441705</v>
      </c>
      <c r="G41" s="38">
        <f t="shared" si="2"/>
        <v>13392.802524517663</v>
      </c>
      <c r="H41" s="38">
        <f t="shared" si="6"/>
        <v>2980.961898783327</v>
      </c>
      <c r="I41" s="38">
        <f t="shared" si="7"/>
        <v>5588.159374265663</v>
      </c>
    </row>
    <row r="42" spans="2:9" ht="12.75">
      <c r="B42" s="36">
        <f t="shared" si="3"/>
        <v>29</v>
      </c>
      <c r="C42" s="37">
        <f t="shared" si="4"/>
        <v>46143</v>
      </c>
      <c r="D42" s="38">
        <f t="shared" si="5"/>
        <v>13392.802524517663</v>
      </c>
      <c r="E42" s="39">
        <f t="shared" si="0"/>
        <v>96.42817817652718</v>
      </c>
      <c r="F42" s="39">
        <f t="shared" si="1"/>
        <v>103.14894233296084</v>
      </c>
      <c r="G42" s="38">
        <f t="shared" si="2"/>
        <v>13289.653582184703</v>
      </c>
      <c r="H42" s="38">
        <f t="shared" si="6"/>
        <v>3077.390076959854</v>
      </c>
      <c r="I42" s="38">
        <f t="shared" si="7"/>
        <v>5787.736494775151</v>
      </c>
    </row>
    <row r="43" spans="2:9" ht="12.75">
      <c r="B43" s="36">
        <f t="shared" si="3"/>
        <v>30</v>
      </c>
      <c r="C43" s="37">
        <f t="shared" si="4"/>
        <v>46174</v>
      </c>
      <c r="D43" s="38">
        <f t="shared" si="5"/>
        <v>13289.653582184703</v>
      </c>
      <c r="E43" s="39">
        <f t="shared" si="0"/>
        <v>95.68550579172987</v>
      </c>
      <c r="F43" s="39">
        <f t="shared" si="1"/>
        <v>103.89161471775816</v>
      </c>
      <c r="G43" s="38">
        <f t="shared" si="2"/>
        <v>13185.761967466944</v>
      </c>
      <c r="H43" s="38">
        <f t="shared" si="6"/>
        <v>3173.075582751584</v>
      </c>
      <c r="I43" s="38">
        <f t="shared" si="7"/>
        <v>5987.313615284639</v>
      </c>
    </row>
    <row r="44" spans="2:9" ht="12.75">
      <c r="B44" s="36">
        <f t="shared" si="3"/>
        <v>31</v>
      </c>
      <c r="C44" s="37">
        <f t="shared" si="4"/>
        <v>46204</v>
      </c>
      <c r="D44" s="38">
        <f t="shared" si="5"/>
        <v>13185.761967466944</v>
      </c>
      <c r="E44" s="39">
        <f t="shared" si="0"/>
        <v>94.93748616576201</v>
      </c>
      <c r="F44" s="39">
        <f t="shared" si="1"/>
        <v>104.63963434372602</v>
      </c>
      <c r="G44" s="38">
        <f t="shared" si="2"/>
        <v>13081.122333123218</v>
      </c>
      <c r="H44" s="38">
        <f t="shared" si="6"/>
        <v>3268.013068917346</v>
      </c>
      <c r="I44" s="38">
        <f t="shared" si="7"/>
        <v>6186.890735794127</v>
      </c>
    </row>
    <row r="45" spans="2:9" ht="12.75">
      <c r="B45" s="36">
        <f t="shared" si="3"/>
        <v>32</v>
      </c>
      <c r="C45" s="37">
        <f t="shared" si="4"/>
        <v>46235</v>
      </c>
      <c r="D45" s="38">
        <f t="shared" si="5"/>
        <v>13081.122333123218</v>
      </c>
      <c r="E45" s="39">
        <f t="shared" si="0"/>
        <v>94.18408079848717</v>
      </c>
      <c r="F45" s="39">
        <f t="shared" si="1"/>
        <v>105.39303971100085</v>
      </c>
      <c r="G45" s="38">
        <f t="shared" si="2"/>
        <v>12975.729293412216</v>
      </c>
      <c r="H45" s="38">
        <f t="shared" si="6"/>
        <v>3362.1971497158333</v>
      </c>
      <c r="I45" s="38">
        <f t="shared" si="7"/>
        <v>6386.467856303615</v>
      </c>
    </row>
    <row r="46" spans="2:9" ht="12.75">
      <c r="B46" s="36">
        <f t="shared" si="3"/>
        <v>33</v>
      </c>
      <c r="C46" s="37">
        <f t="shared" si="4"/>
        <v>46266</v>
      </c>
      <c r="D46" s="38">
        <f t="shared" si="5"/>
        <v>12975.729293412216</v>
      </c>
      <c r="E46" s="39">
        <f t="shared" si="0"/>
        <v>93.42525091256796</v>
      </c>
      <c r="F46" s="39">
        <f t="shared" si="1"/>
        <v>106.15186959692006</v>
      </c>
      <c r="G46" s="38">
        <f t="shared" si="2"/>
        <v>12869.577423815295</v>
      </c>
      <c r="H46" s="38">
        <f t="shared" si="6"/>
        <v>3455.6224006284015</v>
      </c>
      <c r="I46" s="38">
        <f t="shared" si="7"/>
        <v>6586.044976813103</v>
      </c>
    </row>
    <row r="47" spans="2:9" ht="12.75">
      <c r="B47" s="36">
        <f t="shared" si="3"/>
        <v>34</v>
      </c>
      <c r="C47" s="37">
        <f t="shared" si="4"/>
        <v>46296</v>
      </c>
      <c r="D47" s="38">
        <f t="shared" si="5"/>
        <v>12869.577423815295</v>
      </c>
      <c r="E47" s="39">
        <f t="shared" si="0"/>
        <v>92.66095745147014</v>
      </c>
      <c r="F47" s="39">
        <f t="shared" si="1"/>
        <v>106.91616305801789</v>
      </c>
      <c r="G47" s="38">
        <f t="shared" si="2"/>
        <v>12762.661260757277</v>
      </c>
      <c r="H47" s="38">
        <f t="shared" si="6"/>
        <v>3548.2833580798715</v>
      </c>
      <c r="I47" s="38">
        <f t="shared" si="7"/>
        <v>6785.622097322591</v>
      </c>
    </row>
    <row r="48" spans="2:9" ht="12.75">
      <c r="B48" s="36">
        <f t="shared" si="3"/>
        <v>35</v>
      </c>
      <c r="C48" s="37">
        <f t="shared" si="4"/>
        <v>46327</v>
      </c>
      <c r="D48" s="38">
        <f t="shared" si="5"/>
        <v>12762.661260757277</v>
      </c>
      <c r="E48" s="39">
        <f t="shared" si="0"/>
        <v>91.89116107745241</v>
      </c>
      <c r="F48" s="39">
        <f t="shared" si="1"/>
        <v>107.68595943203562</v>
      </c>
      <c r="G48" s="38">
        <f t="shared" si="2"/>
        <v>12654.975301325241</v>
      </c>
      <c r="H48" s="38">
        <f t="shared" si="6"/>
        <v>3640.174519157324</v>
      </c>
      <c r="I48" s="38">
        <f t="shared" si="7"/>
        <v>6985.199217832079</v>
      </c>
    </row>
    <row r="49" spans="2:9" ht="12.75">
      <c r="B49" s="36">
        <f t="shared" si="3"/>
        <v>36</v>
      </c>
      <c r="C49" s="37">
        <f t="shared" si="4"/>
        <v>46357</v>
      </c>
      <c r="D49" s="38">
        <f t="shared" si="5"/>
        <v>12654.975301325241</v>
      </c>
      <c r="E49" s="39">
        <f t="shared" si="0"/>
        <v>91.11582216954174</v>
      </c>
      <c r="F49" s="39">
        <f t="shared" si="1"/>
        <v>108.46129833994628</v>
      </c>
      <c r="G49" s="38">
        <f t="shared" si="2"/>
        <v>12546.514002985296</v>
      </c>
      <c r="H49" s="38">
        <f t="shared" si="6"/>
        <v>3731.290341326866</v>
      </c>
      <c r="I49" s="38">
        <f t="shared" si="7"/>
        <v>7184.776338341567</v>
      </c>
    </row>
    <row r="50" spans="2:9" ht="12.75">
      <c r="B50" s="36">
        <f t="shared" si="3"/>
        <v>37</v>
      </c>
      <c r="C50" s="37">
        <f t="shared" si="4"/>
        <v>46388</v>
      </c>
      <c r="D50" s="38">
        <f t="shared" si="5"/>
        <v>12546.514002985296</v>
      </c>
      <c r="E50" s="39">
        <f t="shared" si="0"/>
        <v>90.33490082149413</v>
      </c>
      <c r="F50" s="39">
        <f t="shared" si="1"/>
        <v>109.2422196879939</v>
      </c>
      <c r="G50" s="38">
        <f t="shared" si="2"/>
        <v>12437.271783297301</v>
      </c>
      <c r="H50" s="38">
        <f t="shared" si="6"/>
        <v>3821.62524214836</v>
      </c>
      <c r="I50" s="38">
        <f t="shared" si="7"/>
        <v>7384.353458851055</v>
      </c>
    </row>
    <row r="51" spans="2:9" ht="12.75">
      <c r="B51" s="36">
        <f t="shared" si="3"/>
        <v>38</v>
      </c>
      <c r="C51" s="37">
        <f t="shared" si="4"/>
        <v>46419</v>
      </c>
      <c r="D51" s="38">
        <f t="shared" si="5"/>
        <v>12437.271783297301</v>
      </c>
      <c r="E51" s="39">
        <f t="shared" si="0"/>
        <v>89.54835683974058</v>
      </c>
      <c r="F51" s="39">
        <f t="shared" si="1"/>
        <v>110.02876366974745</v>
      </c>
      <c r="G51" s="38">
        <f t="shared" si="2"/>
        <v>12327.243019627555</v>
      </c>
      <c r="H51" s="38">
        <f t="shared" si="6"/>
        <v>3911.173598988101</v>
      </c>
      <c r="I51" s="38">
        <f t="shared" si="7"/>
        <v>7583.930579360543</v>
      </c>
    </row>
    <row r="52" spans="2:9" ht="12.75">
      <c r="B52" s="36">
        <f t="shared" si="3"/>
        <v>39</v>
      </c>
      <c r="C52" s="37">
        <f t="shared" si="4"/>
        <v>46447</v>
      </c>
      <c r="D52" s="38">
        <f t="shared" si="5"/>
        <v>12327.243019627555</v>
      </c>
      <c r="E52" s="39">
        <f t="shared" si="0"/>
        <v>88.7561497413184</v>
      </c>
      <c r="F52" s="39">
        <f t="shared" si="1"/>
        <v>110.82097076816963</v>
      </c>
      <c r="G52" s="38">
        <f t="shared" si="2"/>
        <v>12216.422048859386</v>
      </c>
      <c r="H52" s="38">
        <f t="shared" si="6"/>
        <v>3999.9297487294193</v>
      </c>
      <c r="I52" s="38">
        <f t="shared" si="7"/>
        <v>7783.507699870031</v>
      </c>
    </row>
    <row r="53" spans="2:9" ht="12.75">
      <c r="B53" s="36">
        <f t="shared" si="3"/>
        <v>40</v>
      </c>
      <c r="C53" s="37">
        <f t="shared" si="4"/>
        <v>46478</v>
      </c>
      <c r="D53" s="38">
        <f t="shared" si="5"/>
        <v>12216.422048859386</v>
      </c>
      <c r="E53" s="39">
        <f t="shared" si="0"/>
        <v>87.95823875178759</v>
      </c>
      <c r="F53" s="39">
        <f t="shared" si="1"/>
        <v>111.61888175770044</v>
      </c>
      <c r="G53" s="38">
        <f t="shared" si="2"/>
        <v>12104.803167101685</v>
      </c>
      <c r="H53" s="38">
        <f t="shared" si="6"/>
        <v>4087.887987481207</v>
      </c>
      <c r="I53" s="38">
        <f t="shared" si="7"/>
        <v>7983.0848203795185</v>
      </c>
    </row>
    <row r="54" spans="2:9" ht="12.75">
      <c r="B54" s="36">
        <f t="shared" si="3"/>
        <v>41</v>
      </c>
      <c r="C54" s="37">
        <f t="shared" si="4"/>
        <v>46508</v>
      </c>
      <c r="D54" s="38">
        <f t="shared" si="5"/>
        <v>12104.803167101685</v>
      </c>
      <c r="E54" s="39">
        <f t="shared" si="0"/>
        <v>87.15458280313214</v>
      </c>
      <c r="F54" s="39">
        <f t="shared" si="1"/>
        <v>112.42253770635588</v>
      </c>
      <c r="G54" s="38">
        <f t="shared" si="2"/>
        <v>11992.38062939533</v>
      </c>
      <c r="H54" s="38">
        <f t="shared" si="6"/>
        <v>4175.042570284339</v>
      </c>
      <c r="I54" s="38">
        <f t="shared" si="7"/>
        <v>8182.6619408890065</v>
      </c>
    </row>
    <row r="55" spans="2:9" ht="12.75">
      <c r="B55" s="36">
        <f t="shared" si="3"/>
        <v>42</v>
      </c>
      <c r="C55" s="37">
        <f t="shared" si="4"/>
        <v>46539</v>
      </c>
      <c r="D55" s="38">
        <f t="shared" si="5"/>
        <v>11992.38062939533</v>
      </c>
      <c r="E55" s="39">
        <f t="shared" si="0"/>
        <v>86.34514053164638</v>
      </c>
      <c r="F55" s="39">
        <f t="shared" si="1"/>
        <v>113.23197997784165</v>
      </c>
      <c r="G55" s="38">
        <f t="shared" si="2"/>
        <v>11879.148649417488</v>
      </c>
      <c r="H55" s="38">
        <f t="shared" si="6"/>
        <v>4261.387710815985</v>
      </c>
      <c r="I55" s="38">
        <f t="shared" si="7"/>
        <v>8382.239061398495</v>
      </c>
    </row>
    <row r="56" spans="2:9" ht="12.75">
      <c r="B56" s="36">
        <f t="shared" si="3"/>
        <v>43</v>
      </c>
      <c r="C56" s="37">
        <f t="shared" si="4"/>
        <v>46569</v>
      </c>
      <c r="D56" s="38">
        <f t="shared" si="5"/>
        <v>11879.148649417488</v>
      </c>
      <c r="E56" s="39">
        <f t="shared" si="0"/>
        <v>85.52987027580592</v>
      </c>
      <c r="F56" s="39">
        <f t="shared" si="1"/>
        <v>114.0472502336821</v>
      </c>
      <c r="G56" s="38">
        <f t="shared" si="2"/>
        <v>11765.101399183806</v>
      </c>
      <c r="H56" s="38">
        <f t="shared" si="6"/>
        <v>4346.91758109179</v>
      </c>
      <c r="I56" s="38">
        <f t="shared" si="7"/>
        <v>8581.816181907983</v>
      </c>
    </row>
    <row r="57" spans="2:9" ht="12.75">
      <c r="B57" s="36">
        <f t="shared" si="3"/>
        <v>44</v>
      </c>
      <c r="C57" s="37">
        <f t="shared" si="4"/>
        <v>46600</v>
      </c>
      <c r="D57" s="38">
        <f t="shared" si="5"/>
        <v>11765.101399183806</v>
      </c>
      <c r="E57" s="39">
        <f t="shared" si="0"/>
        <v>84.70873007412341</v>
      </c>
      <c r="F57" s="39">
        <f t="shared" si="1"/>
        <v>114.86839043536462</v>
      </c>
      <c r="G57" s="38">
        <f t="shared" si="2"/>
        <v>11650.233008748442</v>
      </c>
      <c r="H57" s="38">
        <f t="shared" si="6"/>
        <v>4431.626311165914</v>
      </c>
      <c r="I57" s="38">
        <f t="shared" si="7"/>
        <v>8781.393302417471</v>
      </c>
    </row>
    <row r="58" spans="2:9" ht="12.75">
      <c r="B58" s="36">
        <f t="shared" si="3"/>
        <v>45</v>
      </c>
      <c r="C58" s="37">
        <f t="shared" si="4"/>
        <v>46631</v>
      </c>
      <c r="D58" s="38">
        <f t="shared" si="5"/>
        <v>11650.233008748442</v>
      </c>
      <c r="E58" s="39">
        <f t="shared" si="0"/>
        <v>83.88167766298879</v>
      </c>
      <c r="F58" s="39">
        <f t="shared" si="1"/>
        <v>115.69544284649923</v>
      </c>
      <c r="G58" s="38">
        <f t="shared" si="2"/>
        <v>11534.537565901943</v>
      </c>
      <c r="H58" s="38">
        <f t="shared" si="6"/>
        <v>4515.507988828903</v>
      </c>
      <c r="I58" s="38">
        <f t="shared" si="7"/>
        <v>8980.97042292696</v>
      </c>
    </row>
    <row r="59" spans="2:9" ht="12.75">
      <c r="B59" s="36">
        <f t="shared" si="3"/>
        <v>46</v>
      </c>
      <c r="C59" s="37">
        <f t="shared" si="4"/>
        <v>46661</v>
      </c>
      <c r="D59" s="38">
        <f t="shared" si="5"/>
        <v>11534.537565901943</v>
      </c>
      <c r="E59" s="39">
        <f t="shared" si="0"/>
        <v>83.048670474494</v>
      </c>
      <c r="F59" s="39">
        <f t="shared" si="1"/>
        <v>116.52845003499402</v>
      </c>
      <c r="G59" s="38">
        <f t="shared" si="2"/>
        <v>11418.00911586695</v>
      </c>
      <c r="H59" s="38">
        <f t="shared" si="6"/>
        <v>4598.556659303397</v>
      </c>
      <c r="I59" s="38">
        <f t="shared" si="7"/>
        <v>9180.547543436447</v>
      </c>
    </row>
    <row r="60" spans="2:9" ht="12.75">
      <c r="B60" s="36">
        <f t="shared" si="3"/>
        <v>47</v>
      </c>
      <c r="C60" s="37">
        <f t="shared" si="4"/>
        <v>46692</v>
      </c>
      <c r="D60" s="38">
        <f t="shared" si="5"/>
        <v>11418.00911586695</v>
      </c>
      <c r="E60" s="39">
        <f t="shared" si="0"/>
        <v>82.20966563424204</v>
      </c>
      <c r="F60" s="39">
        <f t="shared" si="1"/>
        <v>117.36745487524598</v>
      </c>
      <c r="G60" s="38">
        <f t="shared" si="2"/>
        <v>11300.641660991703</v>
      </c>
      <c r="H60" s="38">
        <f t="shared" si="6"/>
        <v>4680.766324937639</v>
      </c>
      <c r="I60" s="38">
        <f t="shared" si="7"/>
        <v>9380.124663945935</v>
      </c>
    </row>
    <row r="61" spans="2:9" ht="12.75">
      <c r="B61" s="36">
        <f t="shared" si="3"/>
        <v>48</v>
      </c>
      <c r="C61" s="37">
        <f t="shared" si="4"/>
        <v>46722</v>
      </c>
      <c r="D61" s="38">
        <f t="shared" si="5"/>
        <v>11300.641660991703</v>
      </c>
      <c r="E61" s="39">
        <f t="shared" si="0"/>
        <v>81.36461995914027</v>
      </c>
      <c r="F61" s="39">
        <f t="shared" si="1"/>
        <v>118.21250055034776</v>
      </c>
      <c r="G61" s="38">
        <f t="shared" si="2"/>
        <v>11182.429160441356</v>
      </c>
      <c r="H61" s="38">
        <f t="shared" si="6"/>
        <v>4762.1309448967795</v>
      </c>
      <c r="I61" s="38">
        <f t="shared" si="7"/>
        <v>9579.701784455423</v>
      </c>
    </row>
    <row r="62" spans="2:9" ht="12.75">
      <c r="B62" s="36">
        <f t="shared" si="3"/>
        <v>49</v>
      </c>
      <c r="C62" s="37">
        <f t="shared" si="4"/>
        <v>46753</v>
      </c>
      <c r="D62" s="38">
        <f t="shared" si="5"/>
        <v>11182.429160441356</v>
      </c>
      <c r="E62" s="39">
        <f t="shared" si="0"/>
        <v>80.51348995517777</v>
      </c>
      <c r="F62" s="39">
        <f t="shared" si="1"/>
        <v>119.06363055431025</v>
      </c>
      <c r="G62" s="38">
        <f t="shared" si="2"/>
        <v>11063.365529887045</v>
      </c>
      <c r="H62" s="38">
        <f t="shared" si="6"/>
        <v>4842.644434851957</v>
      </c>
      <c r="I62" s="38">
        <f t="shared" si="7"/>
        <v>9779.27890496491</v>
      </c>
    </row>
    <row r="63" spans="2:9" ht="12.75">
      <c r="B63" s="36">
        <f t="shared" si="3"/>
        <v>50</v>
      </c>
      <c r="C63" s="37">
        <f t="shared" si="4"/>
        <v>46784</v>
      </c>
      <c r="D63" s="38">
        <f t="shared" si="5"/>
        <v>11063.365529887045</v>
      </c>
      <c r="E63" s="39">
        <f t="shared" si="0"/>
        <v>79.65623181518673</v>
      </c>
      <c r="F63" s="39">
        <f t="shared" si="1"/>
        <v>119.9208886943013</v>
      </c>
      <c r="G63" s="38">
        <f t="shared" si="2"/>
        <v>10943.444641192744</v>
      </c>
      <c r="H63" s="38">
        <f t="shared" si="6"/>
        <v>4922.300666667144</v>
      </c>
      <c r="I63" s="38">
        <f t="shared" si="7"/>
        <v>9978.856025474399</v>
      </c>
    </row>
    <row r="64" spans="2:9" ht="12.75">
      <c r="B64" s="36">
        <f t="shared" si="3"/>
        <v>51</v>
      </c>
      <c r="C64" s="37">
        <f t="shared" si="4"/>
        <v>46813</v>
      </c>
      <c r="D64" s="38">
        <f t="shared" si="5"/>
        <v>10943.444641192744</v>
      </c>
      <c r="E64" s="39">
        <f t="shared" si="0"/>
        <v>78.79280141658776</v>
      </c>
      <c r="F64" s="39">
        <f t="shared" si="1"/>
        <v>120.78431909290026</v>
      </c>
      <c r="G64" s="38">
        <f t="shared" si="2"/>
        <v>10822.660322099844</v>
      </c>
      <c r="H64" s="38">
        <f t="shared" si="6"/>
        <v>5001.093468083732</v>
      </c>
      <c r="I64" s="38">
        <f t="shared" si="7"/>
        <v>10178.433145983887</v>
      </c>
    </row>
    <row r="65" spans="2:9" ht="12.75">
      <c r="B65" s="36">
        <f t="shared" si="3"/>
        <v>52</v>
      </c>
      <c r="C65" s="37">
        <f t="shared" si="4"/>
        <v>46844</v>
      </c>
      <c r="D65" s="38">
        <f t="shared" si="5"/>
        <v>10822.660322099844</v>
      </c>
      <c r="E65" s="39">
        <f t="shared" si="0"/>
        <v>77.92315431911888</v>
      </c>
      <c r="F65" s="39">
        <f t="shared" si="1"/>
        <v>121.65396619036915</v>
      </c>
      <c r="G65" s="38">
        <f t="shared" si="2"/>
        <v>10701.006355909474</v>
      </c>
      <c r="H65" s="38">
        <f t="shared" si="6"/>
        <v>5079.016622402851</v>
      </c>
      <c r="I65" s="38">
        <f t="shared" si="7"/>
        <v>10378.010266493375</v>
      </c>
    </row>
    <row r="66" spans="2:9" ht="12.75">
      <c r="B66" s="36">
        <f t="shared" si="3"/>
        <v>53</v>
      </c>
      <c r="C66" s="37">
        <f t="shared" si="4"/>
        <v>46874</v>
      </c>
      <c r="D66" s="38">
        <f t="shared" si="5"/>
        <v>10701.006355909474</v>
      </c>
      <c r="E66" s="39">
        <f t="shared" si="0"/>
        <v>77.04724576254821</v>
      </c>
      <c r="F66" s="39">
        <f t="shared" si="1"/>
        <v>122.52987474693981</v>
      </c>
      <c r="G66" s="38">
        <f t="shared" si="2"/>
        <v>10578.476481162534</v>
      </c>
      <c r="H66" s="38">
        <f t="shared" si="6"/>
        <v>5156.063868165399</v>
      </c>
      <c r="I66" s="38">
        <f t="shared" si="7"/>
        <v>10577.587387002863</v>
      </c>
    </row>
    <row r="67" spans="2:9" ht="12.75">
      <c r="B67" s="36">
        <f t="shared" si="3"/>
        <v>54</v>
      </c>
      <c r="C67" s="37">
        <f t="shared" si="4"/>
        <v>46905</v>
      </c>
      <c r="D67" s="38">
        <f t="shared" si="5"/>
        <v>10578.476481162534</v>
      </c>
      <c r="E67" s="39">
        <f t="shared" si="0"/>
        <v>76.16503066437025</v>
      </c>
      <c r="F67" s="39">
        <f t="shared" si="1"/>
        <v>123.41208984511778</v>
      </c>
      <c r="G67" s="38">
        <f t="shared" si="2"/>
        <v>10455.064391317415</v>
      </c>
      <c r="H67" s="38">
        <f t="shared" si="6"/>
        <v>5232.22889882977</v>
      </c>
      <c r="I67" s="38">
        <f t="shared" si="7"/>
        <v>10777.16450751235</v>
      </c>
    </row>
    <row r="68" spans="2:9" ht="12.75">
      <c r="B68" s="36">
        <f t="shared" si="3"/>
        <v>55</v>
      </c>
      <c r="C68" s="37">
        <f t="shared" si="4"/>
        <v>46935</v>
      </c>
      <c r="D68" s="38">
        <f t="shared" si="5"/>
        <v>10455.064391317415</v>
      </c>
      <c r="E68" s="39">
        <f t="shared" si="0"/>
        <v>75.27646361748539</v>
      </c>
      <c r="F68" s="39">
        <f t="shared" si="1"/>
        <v>124.30065689200264</v>
      </c>
      <c r="G68" s="38">
        <f t="shared" si="2"/>
        <v>10330.763734425413</v>
      </c>
      <c r="H68" s="38">
        <f t="shared" si="6"/>
        <v>5307.505362447255</v>
      </c>
      <c r="I68" s="38">
        <f t="shared" si="7"/>
        <v>10976.741628021839</v>
      </c>
    </row>
    <row r="69" spans="2:9" ht="12.75">
      <c r="B69" s="36">
        <f t="shared" si="3"/>
        <v>56</v>
      </c>
      <c r="C69" s="37">
        <f t="shared" si="4"/>
        <v>46966</v>
      </c>
      <c r="D69" s="38">
        <f t="shared" si="5"/>
        <v>10330.763734425413</v>
      </c>
      <c r="E69" s="39">
        <f t="shared" si="0"/>
        <v>74.38149888786297</v>
      </c>
      <c r="F69" s="39">
        <f t="shared" si="1"/>
        <v>125.19562162162505</v>
      </c>
      <c r="G69" s="38">
        <f t="shared" si="2"/>
        <v>10205.568112803787</v>
      </c>
      <c r="H69" s="38">
        <f t="shared" si="6"/>
        <v>5381.886861335118</v>
      </c>
      <c r="I69" s="38">
        <f t="shared" si="7"/>
        <v>11176.318748531326</v>
      </c>
    </row>
    <row r="70" spans="2:9" ht="12.75">
      <c r="B70" s="36">
        <f t="shared" si="3"/>
        <v>57</v>
      </c>
      <c r="C70" s="37">
        <f t="shared" si="4"/>
        <v>46997</v>
      </c>
      <c r="D70" s="38">
        <f t="shared" si="5"/>
        <v>10205.568112803787</v>
      </c>
      <c r="E70" s="39">
        <f t="shared" si="0"/>
        <v>73.48009041218727</v>
      </c>
      <c r="F70" s="39">
        <f t="shared" si="1"/>
        <v>126.09703009730076</v>
      </c>
      <c r="G70" s="38">
        <f t="shared" si="2"/>
        <v>10079.471082706486</v>
      </c>
      <c r="H70" s="38">
        <f t="shared" si="6"/>
        <v>5455.366951747305</v>
      </c>
      <c r="I70" s="38">
        <f t="shared" si="7"/>
        <v>11375.895869040814</v>
      </c>
    </row>
    <row r="71" spans="2:9" ht="12.75">
      <c r="B71" s="36">
        <f t="shared" si="3"/>
        <v>58</v>
      </c>
      <c r="C71" s="37">
        <f t="shared" si="4"/>
        <v>47027</v>
      </c>
      <c r="D71" s="38">
        <f t="shared" si="5"/>
        <v>10079.471082706486</v>
      </c>
      <c r="E71" s="39">
        <f t="shared" si="0"/>
        <v>72.5721917954867</v>
      </c>
      <c r="F71" s="39">
        <f t="shared" si="1"/>
        <v>127.00492871400132</v>
      </c>
      <c r="G71" s="38">
        <f t="shared" si="2"/>
        <v>9952.466153992485</v>
      </c>
      <c r="H71" s="38">
        <f t="shared" si="6"/>
        <v>5527.939143542792</v>
      </c>
      <c r="I71" s="38">
        <f t="shared" si="7"/>
        <v>11575.472989550302</v>
      </c>
    </row>
    <row r="72" spans="2:9" ht="12.75">
      <c r="B72" s="36">
        <f t="shared" si="3"/>
        <v>59</v>
      </c>
      <c r="C72" s="37">
        <f t="shared" si="4"/>
        <v>47058</v>
      </c>
      <c r="D72" s="38">
        <f t="shared" si="5"/>
        <v>9952.466153992485</v>
      </c>
      <c r="E72" s="39">
        <f t="shared" si="0"/>
        <v>71.6577563087459</v>
      </c>
      <c r="F72" s="39">
        <f t="shared" si="1"/>
        <v>127.91936420074212</v>
      </c>
      <c r="G72" s="38">
        <f t="shared" si="2"/>
        <v>9824.546789791744</v>
      </c>
      <c r="H72" s="38">
        <f t="shared" si="6"/>
        <v>5599.596899851538</v>
      </c>
      <c r="I72" s="38">
        <f t="shared" si="7"/>
        <v>11775.05011005979</v>
      </c>
    </row>
    <row r="73" spans="2:9" ht="12.75">
      <c r="B73" s="36">
        <f t="shared" si="3"/>
        <v>60</v>
      </c>
      <c r="C73" s="37">
        <f t="shared" si="4"/>
        <v>47088</v>
      </c>
      <c r="D73" s="38">
        <f t="shared" si="5"/>
        <v>9824.546789791744</v>
      </c>
      <c r="E73" s="39">
        <f t="shared" si="0"/>
        <v>70.73673688650057</v>
      </c>
      <c r="F73" s="39">
        <f t="shared" si="1"/>
        <v>128.84038362298747</v>
      </c>
      <c r="G73" s="38">
        <f t="shared" si="2"/>
        <v>9695.706406168756</v>
      </c>
      <c r="H73" s="38">
        <f t="shared" si="6"/>
        <v>5670.333636738039</v>
      </c>
      <c r="I73" s="38">
        <f t="shared" si="7"/>
        <v>11974.627230569278</v>
      </c>
    </row>
    <row r="74" spans="2:9" ht="12.75">
      <c r="B74" s="36">
        <f t="shared" si="3"/>
        <v>61</v>
      </c>
      <c r="C74" s="37">
        <f t="shared" si="4"/>
        <v>47119</v>
      </c>
      <c r="D74" s="38">
        <f t="shared" si="5"/>
        <v>9695.706406168756</v>
      </c>
      <c r="E74" s="39">
        <f t="shared" si="0"/>
        <v>69.80908612441505</v>
      </c>
      <c r="F74" s="39">
        <f t="shared" si="1"/>
        <v>129.76803438507298</v>
      </c>
      <c r="G74" s="38">
        <f t="shared" si="2"/>
        <v>9565.938371783683</v>
      </c>
      <c r="H74" s="38">
        <f t="shared" si="6"/>
        <v>5740.142722862454</v>
      </c>
      <c r="I74" s="38">
        <f t="shared" si="7"/>
        <v>12174.204351078766</v>
      </c>
    </row>
    <row r="75" spans="2:9" ht="12.75">
      <c r="B75" s="36">
        <f t="shared" si="3"/>
        <v>62</v>
      </c>
      <c r="C75" s="37">
        <f t="shared" si="4"/>
        <v>47150</v>
      </c>
      <c r="D75" s="38">
        <f t="shared" si="5"/>
        <v>9565.938371783683</v>
      </c>
      <c r="E75" s="39">
        <f t="shared" si="0"/>
        <v>68.87475627684252</v>
      </c>
      <c r="F75" s="39">
        <f t="shared" si="1"/>
        <v>130.7023642326455</v>
      </c>
      <c r="G75" s="38">
        <f t="shared" si="2"/>
        <v>9435.236007551037</v>
      </c>
      <c r="H75" s="38">
        <f t="shared" si="6"/>
        <v>5809.0174791392965</v>
      </c>
      <c r="I75" s="38">
        <f t="shared" si="7"/>
        <v>12373.781471588254</v>
      </c>
    </row>
    <row r="76" spans="2:9" ht="12.75">
      <c r="B76" s="36">
        <f t="shared" si="3"/>
        <v>63</v>
      </c>
      <c r="C76" s="37">
        <f t="shared" si="4"/>
        <v>47178</v>
      </c>
      <c r="D76" s="38">
        <f t="shared" si="5"/>
        <v>9435.236007551037</v>
      </c>
      <c r="E76" s="39">
        <f t="shared" si="0"/>
        <v>67.93369925436747</v>
      </c>
      <c r="F76" s="39">
        <f t="shared" si="1"/>
        <v>131.64342125512056</v>
      </c>
      <c r="G76" s="38">
        <f t="shared" si="2"/>
        <v>9303.592586295916</v>
      </c>
      <c r="H76" s="38">
        <f t="shared" si="6"/>
        <v>5876.951178393664</v>
      </c>
      <c r="I76" s="38">
        <f t="shared" si="7"/>
        <v>12573.358592097742</v>
      </c>
    </row>
    <row r="77" spans="2:9" ht="12.75">
      <c r="B77" s="36">
        <f t="shared" si="3"/>
        <v>64</v>
      </c>
      <c r="C77" s="37">
        <f t="shared" si="4"/>
        <v>47209</v>
      </c>
      <c r="D77" s="38">
        <f t="shared" si="5"/>
        <v>9303.592586295916</v>
      </c>
      <c r="E77" s="39">
        <f t="shared" si="0"/>
        <v>66.9858666213306</v>
      </c>
      <c r="F77" s="39">
        <f t="shared" si="1"/>
        <v>132.59125388815744</v>
      </c>
      <c r="G77" s="38">
        <f t="shared" si="2"/>
        <v>9171.001332407759</v>
      </c>
      <c r="H77" s="38">
        <f t="shared" si="6"/>
        <v>5943.9370450149945</v>
      </c>
      <c r="I77" s="38">
        <f t="shared" si="7"/>
        <v>12772.93571260723</v>
      </c>
    </row>
    <row r="78" spans="2:9" ht="12.75">
      <c r="B78" s="36">
        <f t="shared" si="3"/>
        <v>65</v>
      </c>
      <c r="C78" s="37">
        <f t="shared" si="4"/>
        <v>47239</v>
      </c>
      <c r="D78" s="38">
        <f t="shared" si="5"/>
        <v>9171.001332407759</v>
      </c>
      <c r="E78" s="39">
        <f t="shared" si="0"/>
        <v>66.03120959333587</v>
      </c>
      <c r="F78" s="39">
        <f t="shared" si="1"/>
        <v>133.54591091615214</v>
      </c>
      <c r="G78" s="38">
        <f t="shared" si="2"/>
        <v>9037.455421491606</v>
      </c>
      <c r="H78" s="38">
        <f t="shared" si="6"/>
        <v>6009.96825460833</v>
      </c>
      <c r="I78" s="38">
        <f t="shared" si="7"/>
        <v>12972.512833116718</v>
      </c>
    </row>
    <row r="79" spans="2:9" ht="12.75">
      <c r="B79" s="36">
        <f t="shared" si="3"/>
        <v>66</v>
      </c>
      <c r="C79" s="37">
        <f t="shared" si="4"/>
        <v>47270</v>
      </c>
      <c r="D79" s="38">
        <f t="shared" si="5"/>
        <v>9037.455421491606</v>
      </c>
      <c r="E79" s="39">
        <f t="shared" si="0"/>
        <v>65.06967903473956</v>
      </c>
      <c r="F79" s="39">
        <f t="shared" si="1"/>
        <v>134.50744147474848</v>
      </c>
      <c r="G79" s="38">
        <f t="shared" si="2"/>
        <v>8902.947980016857</v>
      </c>
      <c r="H79" s="38">
        <f t="shared" si="6"/>
        <v>6075.03793364307</v>
      </c>
      <c r="I79" s="38">
        <f t="shared" si="7"/>
        <v>13172.089953626206</v>
      </c>
    </row>
    <row r="80" spans="2:9" ht="12.75">
      <c r="B80" s="36">
        <f t="shared" si="3"/>
        <v>67</v>
      </c>
      <c r="C80" s="37">
        <f t="shared" si="4"/>
        <v>47300</v>
      </c>
      <c r="D80" s="38">
        <f t="shared" si="5"/>
        <v>8902.947980016857</v>
      </c>
      <c r="E80" s="39">
        <f t="shared" si="0"/>
        <v>64.10122545612138</v>
      </c>
      <c r="F80" s="39">
        <f t="shared" si="1"/>
        <v>135.47589505336663</v>
      </c>
      <c r="G80" s="38">
        <f t="shared" si="2"/>
        <v>8767.47208496349</v>
      </c>
      <c r="H80" s="38">
        <f t="shared" si="6"/>
        <v>6139.139159099191</v>
      </c>
      <c r="I80" s="38">
        <f t="shared" si="7"/>
        <v>13371.667074135694</v>
      </c>
    </row>
    <row r="81" spans="2:9" ht="12.75">
      <c r="B81" s="36">
        <f t="shared" si="3"/>
        <v>68</v>
      </c>
      <c r="C81" s="37">
        <f t="shared" si="4"/>
        <v>47331</v>
      </c>
      <c r="D81" s="38">
        <f t="shared" si="5"/>
        <v>8767.47208496349</v>
      </c>
      <c r="E81" s="39">
        <f t="shared" si="0"/>
        <v>63.125799011737136</v>
      </c>
      <c r="F81" s="39">
        <f t="shared" si="1"/>
        <v>136.45132149775088</v>
      </c>
      <c r="G81" s="38">
        <f t="shared" si="2"/>
        <v>8631.02076346574</v>
      </c>
      <c r="H81" s="38">
        <f t="shared" si="6"/>
        <v>6202.264958110928</v>
      </c>
      <c r="I81" s="38">
        <f t="shared" si="7"/>
        <v>13571.244194645182</v>
      </c>
    </row>
    <row r="82" spans="2:9" ht="12.75">
      <c r="B82" s="36">
        <f t="shared" si="3"/>
        <v>69</v>
      </c>
      <c r="C82" s="37">
        <f t="shared" si="4"/>
        <v>47362</v>
      </c>
      <c r="D82" s="38">
        <f t="shared" si="5"/>
        <v>8631.02076346574</v>
      </c>
      <c r="E82" s="39">
        <f t="shared" si="0"/>
        <v>62.143349496953334</v>
      </c>
      <c r="F82" s="39">
        <f t="shared" si="1"/>
        <v>137.4337710125347</v>
      </c>
      <c r="G82" s="38">
        <f t="shared" si="2"/>
        <v>8493.586992453205</v>
      </c>
      <c r="H82" s="38">
        <f t="shared" si="6"/>
        <v>6264.408307607881</v>
      </c>
      <c r="I82" s="38">
        <f t="shared" si="7"/>
        <v>13770.82131515467</v>
      </c>
    </row>
    <row r="83" spans="2:9" ht="12.75">
      <c r="B83" s="36">
        <f t="shared" si="3"/>
        <v>70</v>
      </c>
      <c r="C83" s="37">
        <f t="shared" si="4"/>
        <v>47392</v>
      </c>
      <c r="D83" s="38">
        <f t="shared" si="5"/>
        <v>8493.586992453205</v>
      </c>
      <c r="E83" s="39">
        <f t="shared" si="0"/>
        <v>61.153826345663084</v>
      </c>
      <c r="F83" s="39">
        <f t="shared" si="1"/>
        <v>138.42329416382495</v>
      </c>
      <c r="G83" s="38">
        <f t="shared" si="2"/>
        <v>8355.16369828938</v>
      </c>
      <c r="H83" s="38">
        <f t="shared" si="6"/>
        <v>6325.562133953545</v>
      </c>
      <c r="I83" s="38">
        <f t="shared" si="7"/>
        <v>13970.398435664158</v>
      </c>
    </row>
    <row r="84" spans="2:9" ht="12.75">
      <c r="B84" s="36">
        <f t="shared" si="3"/>
        <v>71</v>
      </c>
      <c r="C84" s="37">
        <f t="shared" si="4"/>
        <v>47423</v>
      </c>
      <c r="D84" s="38">
        <f t="shared" si="5"/>
        <v>8355.16369828938</v>
      </c>
      <c r="E84" s="39">
        <f t="shared" si="0"/>
        <v>60.15717862768354</v>
      </c>
      <c r="F84" s="39">
        <f t="shared" si="1"/>
        <v>139.41994188180448</v>
      </c>
      <c r="G84" s="38">
        <f t="shared" si="2"/>
        <v>8215.743756407575</v>
      </c>
      <c r="H84" s="38">
        <f t="shared" si="6"/>
        <v>6385.719312581228</v>
      </c>
      <c r="I84" s="38">
        <f t="shared" si="7"/>
        <v>14169.975556173646</v>
      </c>
    </row>
    <row r="85" spans="2:9" ht="12.75">
      <c r="B85" s="36">
        <f t="shared" si="3"/>
        <v>72</v>
      </c>
      <c r="C85" s="37">
        <f t="shared" si="4"/>
        <v>47453</v>
      </c>
      <c r="D85" s="38">
        <f t="shared" si="5"/>
        <v>8215.743756407575</v>
      </c>
      <c r="E85" s="39">
        <f t="shared" si="0"/>
        <v>59.15335504613455</v>
      </c>
      <c r="F85" s="39">
        <f t="shared" si="1"/>
        <v>140.42376546335348</v>
      </c>
      <c r="G85" s="38">
        <f t="shared" si="2"/>
        <v>8075.319990944222</v>
      </c>
      <c r="H85" s="38">
        <f t="shared" si="6"/>
        <v>6444.872667627363</v>
      </c>
      <c r="I85" s="38">
        <f t="shared" si="7"/>
        <v>14369.552676683134</v>
      </c>
    </row>
    <row r="86" spans="2:9" ht="12.75">
      <c r="B86" s="36">
        <f t="shared" si="3"/>
        <v>73</v>
      </c>
      <c r="C86" s="37">
        <f t="shared" si="4"/>
        <v>47484</v>
      </c>
      <c r="D86" s="38">
        <f t="shared" si="5"/>
        <v>8075.319990944222</v>
      </c>
      <c r="E86" s="39">
        <f t="shared" si="0"/>
        <v>58.142303934798406</v>
      </c>
      <c r="F86" s="39">
        <f t="shared" si="1"/>
        <v>141.43481657468962</v>
      </c>
      <c r="G86" s="38">
        <f t="shared" si="2"/>
        <v>7933.885174369532</v>
      </c>
      <c r="H86" s="38">
        <f t="shared" si="6"/>
        <v>6503.014971562161</v>
      </c>
      <c r="I86" s="38">
        <f t="shared" si="7"/>
        <v>14569.129797192621</v>
      </c>
    </row>
    <row r="87" spans="2:9" ht="12.75">
      <c r="B87" s="36">
        <f t="shared" si="3"/>
        <v>74</v>
      </c>
      <c r="C87" s="37">
        <f t="shared" si="4"/>
        <v>47515</v>
      </c>
      <c r="D87" s="38">
        <f t="shared" si="5"/>
        <v>7933.885174369532</v>
      </c>
      <c r="E87" s="39">
        <f t="shared" si="0"/>
        <v>57.12397325546064</v>
      </c>
      <c r="F87" s="39">
        <f t="shared" si="1"/>
        <v>142.45314725402739</v>
      </c>
      <c r="G87" s="38">
        <f t="shared" si="2"/>
        <v>7791.432027115505</v>
      </c>
      <c r="H87" s="38">
        <f t="shared" si="6"/>
        <v>6560.138944817621</v>
      </c>
      <c r="I87" s="38">
        <f t="shared" si="7"/>
        <v>14768.70691770211</v>
      </c>
    </row>
    <row r="88" spans="2:9" ht="12.75">
      <c r="B88" s="36">
        <f t="shared" si="3"/>
        <v>75</v>
      </c>
      <c r="C88" s="37">
        <f t="shared" si="4"/>
        <v>47543</v>
      </c>
      <c r="D88" s="38">
        <f t="shared" si="5"/>
        <v>7791.432027115505</v>
      </c>
      <c r="E88" s="39">
        <f t="shared" si="0"/>
        <v>56.09831059523164</v>
      </c>
      <c r="F88" s="39">
        <f t="shared" si="1"/>
        <v>143.47880991425637</v>
      </c>
      <c r="G88" s="38">
        <f t="shared" si="2"/>
        <v>7647.953217201249</v>
      </c>
      <c r="H88" s="38">
        <f t="shared" si="6"/>
        <v>6616.237255412853</v>
      </c>
      <c r="I88" s="38">
        <f t="shared" si="7"/>
        <v>14968.284038211597</v>
      </c>
    </row>
    <row r="89" spans="2:9" ht="12.75">
      <c r="B89" s="36">
        <f t="shared" si="3"/>
        <v>76</v>
      </c>
      <c r="C89" s="37">
        <f t="shared" si="4"/>
        <v>47574</v>
      </c>
      <c r="D89" s="38">
        <f t="shared" si="5"/>
        <v>7647.953217201249</v>
      </c>
      <c r="E89" s="39">
        <f t="shared" si="0"/>
        <v>55.065263163848996</v>
      </c>
      <c r="F89" s="39">
        <f t="shared" si="1"/>
        <v>144.51185734563904</v>
      </c>
      <c r="G89" s="38">
        <f t="shared" si="2"/>
        <v>7503.441359855609</v>
      </c>
      <c r="H89" s="38">
        <f t="shared" si="6"/>
        <v>6671.302518576702</v>
      </c>
      <c r="I89" s="38">
        <f t="shared" si="7"/>
        <v>15167.861158721085</v>
      </c>
    </row>
    <row r="90" spans="2:9" ht="12.75">
      <c r="B90" s="36">
        <f t="shared" si="3"/>
        <v>77</v>
      </c>
      <c r="C90" s="37">
        <f t="shared" si="4"/>
        <v>47604</v>
      </c>
      <c r="D90" s="38">
        <f t="shared" si="5"/>
        <v>7503.441359855609</v>
      </c>
      <c r="E90" s="39">
        <f t="shared" si="0"/>
        <v>54.02477779096039</v>
      </c>
      <c r="F90" s="39">
        <f t="shared" si="1"/>
        <v>145.55234271852763</v>
      </c>
      <c r="G90" s="38">
        <f t="shared" si="2"/>
        <v>7357.889017137081</v>
      </c>
      <c r="H90" s="38">
        <f t="shared" si="6"/>
        <v>6725.327296367663</v>
      </c>
      <c r="I90" s="38">
        <f t="shared" si="7"/>
        <v>15367.438279230573</v>
      </c>
    </row>
    <row r="91" spans="2:9" ht="12.75">
      <c r="B91" s="36">
        <f t="shared" si="3"/>
        <v>78</v>
      </c>
      <c r="C91" s="37">
        <f t="shared" si="4"/>
        <v>47635</v>
      </c>
      <c r="D91" s="38">
        <f t="shared" si="5"/>
        <v>7357.889017137081</v>
      </c>
      <c r="E91" s="39">
        <f t="shared" si="0"/>
        <v>52.97680092338699</v>
      </c>
      <c r="F91" s="39">
        <f t="shared" si="1"/>
        <v>146.60031958610102</v>
      </c>
      <c r="G91" s="38">
        <f t="shared" si="2"/>
        <v>7211.28869755098</v>
      </c>
      <c r="H91" s="38">
        <f t="shared" si="6"/>
        <v>6778.304097291049</v>
      </c>
      <c r="I91" s="38">
        <f t="shared" si="7"/>
        <v>15567.015399740061</v>
      </c>
    </row>
    <row r="92" spans="2:9" ht="12.75">
      <c r="B92" s="36">
        <f t="shared" si="3"/>
        <v>79</v>
      </c>
      <c r="C92" s="37">
        <f t="shared" si="4"/>
        <v>47665</v>
      </c>
      <c r="D92" s="38">
        <f t="shared" si="5"/>
        <v>7211.28869755098</v>
      </c>
      <c r="E92" s="39">
        <f t="shared" si="0"/>
        <v>51.92127862236706</v>
      </c>
      <c r="F92" s="39">
        <f t="shared" si="1"/>
        <v>147.65584188712097</v>
      </c>
      <c r="G92" s="38">
        <f t="shared" si="2"/>
        <v>7063.632855663859</v>
      </c>
      <c r="H92" s="38">
        <f t="shared" si="6"/>
        <v>6830.225375913416</v>
      </c>
      <c r="I92" s="38">
        <f t="shared" si="7"/>
        <v>15766.59252024955</v>
      </c>
    </row>
    <row r="93" spans="2:9" ht="12.75">
      <c r="B93" s="36">
        <f t="shared" si="3"/>
        <v>80</v>
      </c>
      <c r="C93" s="37">
        <f t="shared" si="4"/>
        <v>47696</v>
      </c>
      <c r="D93" s="38">
        <f t="shared" si="5"/>
        <v>7063.632855663859</v>
      </c>
      <c r="E93" s="39">
        <f t="shared" si="0"/>
        <v>50.85815656077979</v>
      </c>
      <c r="F93" s="39">
        <f t="shared" si="1"/>
        <v>148.71896394870822</v>
      </c>
      <c r="G93" s="38">
        <f t="shared" si="2"/>
        <v>6914.913891715151</v>
      </c>
      <c r="H93" s="38">
        <f t="shared" si="6"/>
        <v>6881.0835324741965</v>
      </c>
      <c r="I93" s="38">
        <f t="shared" si="7"/>
        <v>15966.169640759037</v>
      </c>
    </row>
    <row r="94" spans="2:9" ht="12.75">
      <c r="B94" s="36">
        <f t="shared" si="3"/>
        <v>81</v>
      </c>
      <c r="C94" s="37">
        <f t="shared" si="4"/>
        <v>47727</v>
      </c>
      <c r="D94" s="38">
        <f t="shared" si="5"/>
        <v>6914.913891715151</v>
      </c>
      <c r="E94" s="39">
        <f t="shared" si="0"/>
        <v>49.7873800203491</v>
      </c>
      <c r="F94" s="39">
        <f t="shared" si="1"/>
        <v>149.78974048913892</v>
      </c>
      <c r="G94" s="38">
        <f t="shared" si="2"/>
        <v>6765.124151226012</v>
      </c>
      <c r="H94" s="38">
        <f t="shared" si="6"/>
        <v>6930.870912494545</v>
      </c>
      <c r="I94" s="38">
        <f t="shared" si="7"/>
        <v>16165.746761268525</v>
      </c>
    </row>
    <row r="95" spans="2:9" ht="12.75">
      <c r="B95" s="36">
        <f t="shared" si="3"/>
        <v>82</v>
      </c>
      <c r="C95" s="37">
        <f t="shared" si="4"/>
        <v>47757</v>
      </c>
      <c r="D95" s="38">
        <f t="shared" si="5"/>
        <v>6765.124151226012</v>
      </c>
      <c r="E95" s="39">
        <f t="shared" si="0"/>
        <v>48.70889388882729</v>
      </c>
      <c r="F95" s="39">
        <f t="shared" si="1"/>
        <v>150.86822662066072</v>
      </c>
      <c r="G95" s="38">
        <f t="shared" si="2"/>
        <v>6614.2559246053515</v>
      </c>
      <c r="H95" s="38">
        <f t="shared" si="6"/>
        <v>6979.579806383373</v>
      </c>
      <c r="I95" s="38">
        <f t="shared" si="7"/>
        <v>16365.323881778013</v>
      </c>
    </row>
    <row r="96" spans="2:9" ht="12.75">
      <c r="B96" s="36">
        <f t="shared" si="3"/>
        <v>83</v>
      </c>
      <c r="C96" s="37">
        <f t="shared" si="4"/>
        <v>47788</v>
      </c>
      <c r="D96" s="38">
        <f t="shared" si="5"/>
        <v>6614.2559246053515</v>
      </c>
      <c r="E96" s="39">
        <f t="shared" si="0"/>
        <v>47.622642657158536</v>
      </c>
      <c r="F96" s="39">
        <f t="shared" si="1"/>
        <v>151.9544778523295</v>
      </c>
      <c r="G96" s="38">
        <f t="shared" si="2"/>
        <v>6462.301446753022</v>
      </c>
      <c r="H96" s="38">
        <f t="shared" si="6"/>
        <v>7027.202449040531</v>
      </c>
      <c r="I96" s="38">
        <f t="shared" si="7"/>
        <v>16564.9010022875</v>
      </c>
    </row>
    <row r="97" spans="2:9" ht="12.75">
      <c r="B97" s="36">
        <f t="shared" si="3"/>
        <v>84</v>
      </c>
      <c r="C97" s="37">
        <f t="shared" si="4"/>
        <v>47818</v>
      </c>
      <c r="D97" s="38">
        <f t="shared" si="5"/>
        <v>6462.301446753022</v>
      </c>
      <c r="E97" s="39">
        <f t="shared" si="0"/>
        <v>46.52857041662176</v>
      </c>
      <c r="F97" s="39">
        <f t="shared" si="1"/>
        <v>153.04855009286626</v>
      </c>
      <c r="G97" s="38">
        <f t="shared" si="2"/>
        <v>6309.252896660156</v>
      </c>
      <c r="H97" s="38">
        <f t="shared" si="6"/>
        <v>7073.731019457153</v>
      </c>
      <c r="I97" s="38">
        <f t="shared" si="7"/>
        <v>16764.47812279699</v>
      </c>
    </row>
    <row r="98" spans="2:9" ht="12.75">
      <c r="B98" s="36">
        <f t="shared" si="3"/>
        <v>85</v>
      </c>
      <c r="C98" s="37">
        <f t="shared" si="4"/>
        <v>47849</v>
      </c>
      <c r="D98" s="38">
        <f t="shared" si="5"/>
        <v>6309.252896660156</v>
      </c>
      <c r="E98" s="39">
        <f t="shared" si="0"/>
        <v>45.426620855953125</v>
      </c>
      <c r="F98" s="39">
        <f t="shared" si="1"/>
        <v>154.1504996535349</v>
      </c>
      <c r="G98" s="38">
        <f t="shared" si="2"/>
        <v>6155.102397006621</v>
      </c>
      <c r="H98" s="38">
        <f t="shared" si="6"/>
        <v>7119.157640313106</v>
      </c>
      <c r="I98" s="38">
        <f t="shared" si="7"/>
        <v>16964.05524330648</v>
      </c>
    </row>
    <row r="99" spans="2:9" ht="12.75">
      <c r="B99" s="36">
        <f t="shared" si="3"/>
        <v>86</v>
      </c>
      <c r="C99" s="37">
        <f t="shared" si="4"/>
        <v>47880</v>
      </c>
      <c r="D99" s="38">
        <f t="shared" si="5"/>
        <v>6155.102397006621</v>
      </c>
      <c r="E99" s="39">
        <f t="shared" si="0"/>
        <v>44.316737258447674</v>
      </c>
      <c r="F99" s="39">
        <f t="shared" si="1"/>
        <v>155.26038325104037</v>
      </c>
      <c r="G99" s="38">
        <f t="shared" si="2"/>
        <v>5999.84201375558</v>
      </c>
      <c r="H99" s="38">
        <f t="shared" si="6"/>
        <v>7163.474377571553</v>
      </c>
      <c r="I99" s="38">
        <f t="shared" si="7"/>
        <v>17163.63236381597</v>
      </c>
    </row>
    <row r="100" spans="2:9" ht="12.75">
      <c r="B100" s="36">
        <f t="shared" si="3"/>
        <v>87</v>
      </c>
      <c r="C100" s="37">
        <f t="shared" si="4"/>
        <v>47908</v>
      </c>
      <c r="D100" s="38">
        <f t="shared" si="5"/>
        <v>5999.84201375558</v>
      </c>
      <c r="E100" s="39">
        <f t="shared" si="0"/>
        <v>43.19886249904018</v>
      </c>
      <c r="F100" s="39">
        <f t="shared" si="1"/>
        <v>156.37825801044784</v>
      </c>
      <c r="G100" s="38">
        <f t="shared" si="2"/>
        <v>5843.463755745132</v>
      </c>
      <c r="H100" s="38">
        <f t="shared" si="6"/>
        <v>7206.673240070593</v>
      </c>
      <c r="I100" s="38">
        <f t="shared" si="7"/>
        <v>17363.20948432546</v>
      </c>
    </row>
    <row r="101" spans="2:9" ht="12.75">
      <c r="B101" s="36">
        <f t="shared" si="3"/>
        <v>88</v>
      </c>
      <c r="C101" s="37">
        <f t="shared" si="4"/>
        <v>47939</v>
      </c>
      <c r="D101" s="38">
        <f t="shared" si="5"/>
        <v>5843.463755745132</v>
      </c>
      <c r="E101" s="39">
        <f t="shared" si="0"/>
        <v>42.072939041364954</v>
      </c>
      <c r="F101" s="39">
        <f t="shared" si="1"/>
        <v>157.50418146812308</v>
      </c>
      <c r="G101" s="38">
        <f t="shared" si="2"/>
        <v>5685.959574277009</v>
      </c>
      <c r="H101" s="38">
        <f t="shared" si="6"/>
        <v>7248.746179111959</v>
      </c>
      <c r="I101" s="38">
        <f t="shared" si="7"/>
        <v>17562.78660483495</v>
      </c>
    </row>
    <row r="102" spans="2:9" ht="12.75">
      <c r="B102" s="36">
        <f t="shared" si="3"/>
        <v>89</v>
      </c>
      <c r="C102" s="37">
        <f t="shared" si="4"/>
        <v>47969</v>
      </c>
      <c r="D102" s="38">
        <f t="shared" si="5"/>
        <v>5685.959574277009</v>
      </c>
      <c r="E102" s="39">
        <f t="shared" si="0"/>
        <v>40.93890893479447</v>
      </c>
      <c r="F102" s="39">
        <f t="shared" si="1"/>
        <v>158.63821157469357</v>
      </c>
      <c r="G102" s="38">
        <f t="shared" si="2"/>
        <v>5527.321362702315</v>
      </c>
      <c r="H102" s="38">
        <f t="shared" si="6"/>
        <v>7289.685088046753</v>
      </c>
      <c r="I102" s="38">
        <f t="shared" si="7"/>
        <v>17762.36372534444</v>
      </c>
    </row>
    <row r="103" spans="2:9" ht="12.75">
      <c r="B103" s="36">
        <f t="shared" si="3"/>
        <v>90</v>
      </c>
      <c r="C103" s="37">
        <f t="shared" si="4"/>
        <v>48000</v>
      </c>
      <c r="D103" s="38">
        <f t="shared" si="5"/>
        <v>5527.321362702315</v>
      </c>
      <c r="E103" s="39">
        <f t="shared" si="0"/>
        <v>39.79671381145667</v>
      </c>
      <c r="F103" s="39">
        <f t="shared" si="1"/>
        <v>159.78040669803136</v>
      </c>
      <c r="G103" s="38">
        <f t="shared" si="2"/>
        <v>5367.5409560042835</v>
      </c>
      <c r="H103" s="38">
        <f t="shared" si="6"/>
        <v>7329.481801858209</v>
      </c>
      <c r="I103" s="38">
        <f t="shared" si="7"/>
        <v>17961.94084585393</v>
      </c>
    </row>
    <row r="104" spans="2:9" ht="12.75">
      <c r="B104" s="36">
        <f t="shared" si="3"/>
        <v>91</v>
      </c>
      <c r="C104" s="37">
        <f t="shared" si="4"/>
        <v>48030</v>
      </c>
      <c r="D104" s="38">
        <f t="shared" si="5"/>
        <v>5367.5409560042835</v>
      </c>
      <c r="E104" s="39">
        <f t="shared" si="0"/>
        <v>38.646294883230844</v>
      </c>
      <c r="F104" s="39">
        <f t="shared" si="1"/>
        <v>160.9308256262572</v>
      </c>
      <c r="G104" s="38">
        <f t="shared" si="2"/>
        <v>5206.610130378026</v>
      </c>
      <c r="H104" s="38">
        <f t="shared" si="6"/>
        <v>7368.12809674144</v>
      </c>
      <c r="I104" s="38">
        <f t="shared" si="7"/>
        <v>18161.51796636342</v>
      </c>
    </row>
    <row r="105" spans="2:9" ht="12.75">
      <c r="B105" s="36">
        <f t="shared" si="3"/>
        <v>92</v>
      </c>
      <c r="C105" s="37">
        <f t="shared" si="4"/>
        <v>48061</v>
      </c>
      <c r="D105" s="38">
        <f t="shared" si="5"/>
        <v>5206.610130378026</v>
      </c>
      <c r="E105" s="39">
        <f t="shared" si="0"/>
        <v>37.48759293872179</v>
      </c>
      <c r="F105" s="39">
        <f t="shared" si="1"/>
        <v>162.08952757076622</v>
      </c>
      <c r="G105" s="38">
        <f t="shared" si="2"/>
        <v>5044.52060280726</v>
      </c>
      <c r="H105" s="38">
        <f t="shared" si="6"/>
        <v>7405.615689680161</v>
      </c>
      <c r="I105" s="38">
        <f t="shared" si="7"/>
        <v>18361.09508687291</v>
      </c>
    </row>
    <row r="106" spans="2:9" ht="12.75">
      <c r="B106" s="36">
        <f t="shared" si="3"/>
        <v>93</v>
      </c>
      <c r="C106" s="37">
        <f t="shared" si="4"/>
        <v>48092</v>
      </c>
      <c r="D106" s="38">
        <f t="shared" si="5"/>
        <v>5044.52060280726</v>
      </c>
      <c r="E106" s="39">
        <f t="shared" si="0"/>
        <v>36.32054834021228</v>
      </c>
      <c r="F106" s="39">
        <f t="shared" si="1"/>
        <v>163.25657216927576</v>
      </c>
      <c r="G106" s="38">
        <f t="shared" si="2"/>
        <v>4881.264030637984</v>
      </c>
      <c r="H106" s="38">
        <f t="shared" si="6"/>
        <v>7441.936238020374</v>
      </c>
      <c r="I106" s="38">
        <f t="shared" si="7"/>
        <v>18560.6722073824</v>
      </c>
    </row>
    <row r="107" spans="2:9" ht="12.75">
      <c r="B107" s="36">
        <f t="shared" si="3"/>
        <v>94</v>
      </c>
      <c r="C107" s="37">
        <f t="shared" si="4"/>
        <v>48122</v>
      </c>
      <c r="D107" s="38">
        <f t="shared" si="5"/>
        <v>4881.264030637984</v>
      </c>
      <c r="E107" s="39">
        <f t="shared" si="0"/>
        <v>35.14510102059349</v>
      </c>
      <c r="F107" s="39">
        <f t="shared" si="1"/>
        <v>164.43201948889453</v>
      </c>
      <c r="G107" s="38">
        <f t="shared" si="2"/>
        <v>4716.83201114909</v>
      </c>
      <c r="H107" s="38">
        <f t="shared" si="6"/>
        <v>7477.081339040968</v>
      </c>
      <c r="I107" s="38">
        <f t="shared" si="7"/>
        <v>18760.24932789189</v>
      </c>
    </row>
    <row r="108" spans="2:9" ht="12.75">
      <c r="B108" s="36">
        <f t="shared" si="3"/>
        <v>95</v>
      </c>
      <c r="C108" s="37">
        <f t="shared" si="4"/>
        <v>48153</v>
      </c>
      <c r="D108" s="38">
        <f t="shared" si="5"/>
        <v>4716.83201114909</v>
      </c>
      <c r="E108" s="39">
        <f t="shared" si="0"/>
        <v>33.96119048027345</v>
      </c>
      <c r="F108" s="39">
        <f t="shared" si="1"/>
        <v>165.61593002921458</v>
      </c>
      <c r="G108" s="38">
        <f t="shared" si="2"/>
        <v>4551.2160811198755</v>
      </c>
      <c r="H108" s="38">
        <f t="shared" si="6"/>
        <v>7511.042529521241</v>
      </c>
      <c r="I108" s="38">
        <f t="shared" si="7"/>
        <v>18959.826448401378</v>
      </c>
    </row>
    <row r="109" spans="2:9" ht="12.75">
      <c r="B109" s="36">
        <f t="shared" si="3"/>
        <v>96</v>
      </c>
      <c r="C109" s="37">
        <f t="shared" si="4"/>
        <v>48183</v>
      </c>
      <c r="D109" s="38">
        <f t="shared" si="5"/>
        <v>4551.2160811198755</v>
      </c>
      <c r="E109" s="39">
        <f t="shared" si="0"/>
        <v>32.76875578406311</v>
      </c>
      <c r="F109" s="39">
        <f t="shared" si="1"/>
        <v>166.80836472542492</v>
      </c>
      <c r="G109" s="38">
        <f t="shared" si="2"/>
        <v>4384.40771639445</v>
      </c>
      <c r="H109" s="38">
        <f t="shared" si="6"/>
        <v>7543.8112853053035</v>
      </c>
      <c r="I109" s="38">
        <f t="shared" si="7"/>
        <v>19159.403568910868</v>
      </c>
    </row>
    <row r="110" spans="2:9" ht="12.75">
      <c r="B110" s="36">
        <f t="shared" si="3"/>
        <v>97</v>
      </c>
      <c r="C110" s="37">
        <f t="shared" si="4"/>
        <v>48214</v>
      </c>
      <c r="D110" s="38">
        <f t="shared" si="5"/>
        <v>4384.40771639445</v>
      </c>
      <c r="E110" s="39">
        <f t="shared" si="0"/>
        <v>31.567735558040045</v>
      </c>
      <c r="F110" s="39">
        <f t="shared" si="1"/>
        <v>168.00938495144797</v>
      </c>
      <c r="G110" s="38">
        <f t="shared" si="2"/>
        <v>4216.3983314430025</v>
      </c>
      <c r="H110" s="38">
        <f t="shared" si="6"/>
        <v>7575.379020863344</v>
      </c>
      <c r="I110" s="38">
        <f t="shared" si="7"/>
        <v>19358.980689420358</v>
      </c>
    </row>
    <row r="111" spans="2:9" ht="12.75">
      <c r="B111" s="36">
        <f t="shared" si="3"/>
        <v>98</v>
      </c>
      <c r="C111" s="37">
        <f t="shared" si="4"/>
        <v>48245</v>
      </c>
      <c r="D111" s="38">
        <f t="shared" si="5"/>
        <v>4216.3983314430025</v>
      </c>
      <c r="E111" s="39">
        <f t="shared" si="0"/>
        <v>30.35806798638962</v>
      </c>
      <c r="F111" s="39">
        <f t="shared" si="1"/>
        <v>169.2190525230984</v>
      </c>
      <c r="G111" s="38">
        <f t="shared" si="2"/>
        <v>4047.179278919904</v>
      </c>
      <c r="H111" s="38">
        <f t="shared" si="6"/>
        <v>7605.7370888497335</v>
      </c>
      <c r="I111" s="38">
        <f t="shared" si="7"/>
        <v>19558.557809929847</v>
      </c>
    </row>
    <row r="112" spans="2:9" ht="12.75">
      <c r="B112" s="36">
        <f t="shared" si="3"/>
        <v>99</v>
      </c>
      <c r="C112" s="37">
        <f t="shared" si="4"/>
        <v>48274</v>
      </c>
      <c r="D112" s="38">
        <f t="shared" si="5"/>
        <v>4047.179278919904</v>
      </c>
      <c r="E112" s="39">
        <f t="shared" si="0"/>
        <v>29.13969080822331</v>
      </c>
      <c r="F112" s="39">
        <f t="shared" si="1"/>
        <v>170.4374297012647</v>
      </c>
      <c r="G112" s="38">
        <f t="shared" si="2"/>
        <v>3876.7418492186393</v>
      </c>
      <c r="H112" s="38">
        <f t="shared" si="6"/>
        <v>7634.876779657957</v>
      </c>
      <c r="I112" s="38">
        <f t="shared" si="7"/>
        <v>19758.134930439337</v>
      </c>
    </row>
    <row r="113" spans="2:9" ht="12.75">
      <c r="B113" s="36">
        <f t="shared" si="3"/>
        <v>100</v>
      </c>
      <c r="C113" s="37">
        <f t="shared" si="4"/>
        <v>48305</v>
      </c>
      <c r="D113" s="38">
        <f t="shared" si="5"/>
        <v>3876.7418492186393</v>
      </c>
      <c r="E113" s="39">
        <f t="shared" si="0"/>
        <v>27.912541314374206</v>
      </c>
      <c r="F113" s="39">
        <f t="shared" si="1"/>
        <v>171.66457919511382</v>
      </c>
      <c r="G113" s="38">
        <f t="shared" si="2"/>
        <v>3705.0772700235257</v>
      </c>
      <c r="H113" s="38">
        <f t="shared" si="6"/>
        <v>7662.789320972331</v>
      </c>
      <c r="I113" s="38">
        <f t="shared" si="7"/>
        <v>19957.712050948827</v>
      </c>
    </row>
    <row r="114" spans="2:9" ht="12.75">
      <c r="B114" s="36">
        <f t="shared" si="3"/>
        <v>101</v>
      </c>
      <c r="C114" s="37">
        <f t="shared" si="4"/>
        <v>48335</v>
      </c>
      <c r="D114" s="38">
        <f t="shared" si="5"/>
        <v>3705.0772700235257</v>
      </c>
      <c r="E114" s="39">
        <f t="shared" si="0"/>
        <v>26.676556344169388</v>
      </c>
      <c r="F114" s="39">
        <f t="shared" si="1"/>
        <v>172.90056416531863</v>
      </c>
      <c r="G114" s="38">
        <f t="shared" si="2"/>
        <v>3532.1767058582072</v>
      </c>
      <c r="H114" s="38">
        <f t="shared" si="6"/>
        <v>7689.4658773165</v>
      </c>
      <c r="I114" s="38">
        <f t="shared" si="7"/>
        <v>20157.289171458317</v>
      </c>
    </row>
    <row r="115" spans="2:9" ht="12.75">
      <c r="B115" s="36">
        <f t="shared" si="3"/>
        <v>102</v>
      </c>
      <c r="C115" s="37">
        <f t="shared" si="4"/>
        <v>48366</v>
      </c>
      <c r="D115" s="38">
        <f t="shared" si="5"/>
        <v>3532.1767058582072</v>
      </c>
      <c r="E115" s="39">
        <f t="shared" si="0"/>
        <v>25.431672282179093</v>
      </c>
      <c r="F115" s="39">
        <f t="shared" si="1"/>
        <v>174.14544822730892</v>
      </c>
      <c r="G115" s="38">
        <f t="shared" si="2"/>
        <v>3358.0312576308984</v>
      </c>
      <c r="H115" s="38">
        <f t="shared" si="6"/>
        <v>7714.89754959868</v>
      </c>
      <c r="I115" s="38">
        <f t="shared" si="7"/>
        <v>20356.866291967806</v>
      </c>
    </row>
    <row r="116" spans="2:9" ht="12.75">
      <c r="B116" s="36">
        <f t="shared" si="3"/>
        <v>103</v>
      </c>
      <c r="C116" s="37">
        <f t="shared" si="4"/>
        <v>48396</v>
      </c>
      <c r="D116" s="38">
        <f t="shared" si="5"/>
        <v>3358.0312576308984</v>
      </c>
      <c r="E116" s="39">
        <f t="shared" si="0"/>
        <v>24.17782505494247</v>
      </c>
      <c r="F116" s="39">
        <f t="shared" si="1"/>
        <v>175.39929545454555</v>
      </c>
      <c r="G116" s="38">
        <f t="shared" si="2"/>
        <v>3182.6319621763528</v>
      </c>
      <c r="H116" s="38">
        <f t="shared" si="6"/>
        <v>7739.075374653622</v>
      </c>
      <c r="I116" s="38">
        <f t="shared" si="7"/>
        <v>20556.443412477296</v>
      </c>
    </row>
    <row r="117" spans="2:9" ht="12.75">
      <c r="B117" s="36">
        <f t="shared" si="3"/>
        <v>104</v>
      </c>
      <c r="C117" s="37">
        <f t="shared" si="4"/>
        <v>48427</v>
      </c>
      <c r="D117" s="38">
        <f t="shared" si="5"/>
        <v>3182.6319621763528</v>
      </c>
      <c r="E117" s="39">
        <f t="shared" si="0"/>
        <v>22.91495012766974</v>
      </c>
      <c r="F117" s="39">
        <f t="shared" si="1"/>
        <v>176.66217038181827</v>
      </c>
      <c r="G117" s="38">
        <f t="shared" si="2"/>
        <v>3005.9697917945346</v>
      </c>
      <c r="H117" s="38">
        <f t="shared" si="6"/>
        <v>7761.990324781292</v>
      </c>
      <c r="I117" s="38">
        <f t="shared" si="7"/>
        <v>20756.020532986786</v>
      </c>
    </row>
    <row r="118" spans="2:9" ht="12.75">
      <c r="B118" s="36">
        <f t="shared" si="3"/>
        <v>105</v>
      </c>
      <c r="C118" s="37">
        <f t="shared" si="4"/>
        <v>48458</v>
      </c>
      <c r="D118" s="38">
        <f t="shared" si="5"/>
        <v>3005.9697917945346</v>
      </c>
      <c r="E118" s="39">
        <f t="shared" si="0"/>
        <v>21.642982500920652</v>
      </c>
      <c r="F118" s="39">
        <f t="shared" si="1"/>
        <v>177.93413800856737</v>
      </c>
      <c r="G118" s="38">
        <f t="shared" si="2"/>
        <v>2828.035653785967</v>
      </c>
      <c r="H118" s="38">
        <f t="shared" si="6"/>
        <v>7783.633307282213</v>
      </c>
      <c r="I118" s="38">
        <f t="shared" si="7"/>
        <v>20955.597653496276</v>
      </c>
    </row>
    <row r="119" spans="2:9" ht="12.75">
      <c r="B119" s="36">
        <f t="shared" si="3"/>
        <v>106</v>
      </c>
      <c r="C119" s="37">
        <f t="shared" si="4"/>
        <v>48488</v>
      </c>
      <c r="D119" s="38">
        <f t="shared" si="5"/>
        <v>2828.035653785967</v>
      </c>
      <c r="E119" s="39">
        <f t="shared" si="0"/>
        <v>20.361856707258966</v>
      </c>
      <c r="F119" s="39">
        <f t="shared" si="1"/>
        <v>179.21526380222906</v>
      </c>
      <c r="G119" s="38">
        <f t="shared" si="2"/>
        <v>2648.820389983738</v>
      </c>
      <c r="H119" s="38">
        <f t="shared" si="6"/>
        <v>7803.995163989472</v>
      </c>
      <c r="I119" s="38">
        <f t="shared" si="7"/>
        <v>21155.174774005765</v>
      </c>
    </row>
    <row r="120" spans="2:9" ht="12.75">
      <c r="B120" s="36">
        <f t="shared" si="3"/>
        <v>107</v>
      </c>
      <c r="C120" s="37">
        <f t="shared" si="4"/>
        <v>48519</v>
      </c>
      <c r="D120" s="38">
        <f t="shared" si="5"/>
        <v>2648.820389983738</v>
      </c>
      <c r="E120" s="39">
        <f t="shared" si="0"/>
        <v>19.071506807882916</v>
      </c>
      <c r="F120" s="39">
        <f t="shared" si="1"/>
        <v>180.5056137016051</v>
      </c>
      <c r="G120" s="38">
        <f t="shared" si="2"/>
        <v>2468.314776282133</v>
      </c>
      <c r="H120" s="38">
        <f t="shared" si="6"/>
        <v>7823.066670797354</v>
      </c>
      <c r="I120" s="38">
        <f t="shared" si="7"/>
        <v>21354.751894515255</v>
      </c>
    </row>
    <row r="121" spans="2:9" ht="12.75">
      <c r="B121" s="36">
        <f t="shared" si="3"/>
        <v>108</v>
      </c>
      <c r="C121" s="37">
        <f t="shared" si="4"/>
        <v>48549</v>
      </c>
      <c r="D121" s="38">
        <f t="shared" si="5"/>
        <v>2468.314776282133</v>
      </c>
      <c r="E121" s="39">
        <f t="shared" si="0"/>
        <v>17.77186638923136</v>
      </c>
      <c r="F121" s="39">
        <f t="shared" si="1"/>
        <v>181.80525412025668</v>
      </c>
      <c r="G121" s="38">
        <f t="shared" si="2"/>
        <v>2286.5095221618767</v>
      </c>
      <c r="H121" s="38">
        <f t="shared" si="6"/>
        <v>7840.838537186585</v>
      </c>
      <c r="I121" s="38">
        <f t="shared" si="7"/>
        <v>21554.329015024745</v>
      </c>
    </row>
    <row r="122" spans="2:9" ht="12.75">
      <c r="B122" s="36">
        <f t="shared" si="3"/>
        <v>109</v>
      </c>
      <c r="C122" s="37">
        <f t="shared" si="4"/>
        <v>48580</v>
      </c>
      <c r="D122" s="38">
        <f t="shared" si="5"/>
        <v>2286.5095221618767</v>
      </c>
      <c r="E122" s="39">
        <f t="shared" si="0"/>
        <v>16.462868559565514</v>
      </c>
      <c r="F122" s="39">
        <f t="shared" si="1"/>
        <v>183.1142519499225</v>
      </c>
      <c r="G122" s="38">
        <f t="shared" si="2"/>
        <v>2103.395270211954</v>
      </c>
      <c r="H122" s="38">
        <f t="shared" si="6"/>
        <v>7857.3014057461505</v>
      </c>
      <c r="I122" s="38">
        <f t="shared" si="7"/>
        <v>21753.906135534235</v>
      </c>
    </row>
    <row r="123" spans="2:9" ht="12.75">
      <c r="B123" s="36">
        <f t="shared" si="3"/>
        <v>110</v>
      </c>
      <c r="C123" s="37">
        <f t="shared" si="4"/>
        <v>48611</v>
      </c>
      <c r="D123" s="38">
        <f t="shared" si="5"/>
        <v>2103.395270211954</v>
      </c>
      <c r="E123" s="39">
        <f t="shared" si="0"/>
        <v>15.144445945526071</v>
      </c>
      <c r="F123" s="39">
        <f t="shared" si="1"/>
        <v>184.43267456396197</v>
      </c>
      <c r="G123" s="38">
        <f t="shared" si="2"/>
        <v>1918.9625956479922</v>
      </c>
      <c r="H123" s="38">
        <f t="shared" si="6"/>
        <v>7872.445851691677</v>
      </c>
      <c r="I123" s="38">
        <f t="shared" si="7"/>
        <v>21953.483256043724</v>
      </c>
    </row>
    <row r="124" spans="2:9" ht="12.75">
      <c r="B124" s="36">
        <f t="shared" si="3"/>
        <v>111</v>
      </c>
      <c r="C124" s="37">
        <f t="shared" si="4"/>
        <v>48639</v>
      </c>
      <c r="D124" s="38">
        <f t="shared" si="5"/>
        <v>1918.9625956479922</v>
      </c>
      <c r="E124" s="39">
        <f t="shared" si="0"/>
        <v>13.816530688665544</v>
      </c>
      <c r="F124" s="39">
        <f t="shared" si="1"/>
        <v>185.76058982082247</v>
      </c>
      <c r="G124" s="38">
        <f t="shared" si="2"/>
        <v>1733.2020058271696</v>
      </c>
      <c r="H124" s="38">
        <f t="shared" si="6"/>
        <v>7886.262382380342</v>
      </c>
      <c r="I124" s="38">
        <f t="shared" si="7"/>
        <v>22153.060376553214</v>
      </c>
    </row>
    <row r="125" spans="2:9" ht="12.75">
      <c r="B125" s="36">
        <f t="shared" si="3"/>
        <v>112</v>
      </c>
      <c r="C125" s="37">
        <f t="shared" si="4"/>
        <v>48670</v>
      </c>
      <c r="D125" s="38">
        <f t="shared" si="5"/>
        <v>1733.2020058271696</v>
      </c>
      <c r="E125" s="39">
        <f t="shared" si="0"/>
        <v>12.479054441955622</v>
      </c>
      <c r="F125" s="39">
        <f t="shared" si="1"/>
        <v>187.09806606753241</v>
      </c>
      <c r="G125" s="38">
        <f t="shared" si="2"/>
        <v>1546.1039397596371</v>
      </c>
      <c r="H125" s="38">
        <f t="shared" si="6"/>
        <v>7898.741436822298</v>
      </c>
      <c r="I125" s="38">
        <f t="shared" si="7"/>
        <v>22352.637497062704</v>
      </c>
    </row>
    <row r="126" spans="2:9" ht="12.75">
      <c r="B126" s="36">
        <f t="shared" si="3"/>
        <v>113</v>
      </c>
      <c r="C126" s="37">
        <f t="shared" si="4"/>
        <v>48700</v>
      </c>
      <c r="D126" s="38">
        <f t="shared" si="5"/>
        <v>1546.1039397596371</v>
      </c>
      <c r="E126" s="39">
        <f t="shared" si="0"/>
        <v>11.131948366269388</v>
      </c>
      <c r="F126" s="39">
        <f t="shared" si="1"/>
        <v>188.44517214321863</v>
      </c>
      <c r="G126" s="38">
        <f t="shared" si="2"/>
        <v>1357.6587676164186</v>
      </c>
      <c r="H126" s="38">
        <f t="shared" si="6"/>
        <v>7909.873385188567</v>
      </c>
      <c r="I126" s="38">
        <f t="shared" si="7"/>
        <v>22552.214617572194</v>
      </c>
    </row>
    <row r="127" spans="2:9" ht="12.75">
      <c r="B127" s="36">
        <f t="shared" si="3"/>
        <v>114</v>
      </c>
      <c r="C127" s="37">
        <f t="shared" si="4"/>
        <v>48731</v>
      </c>
      <c r="D127" s="38">
        <f t="shared" si="5"/>
        <v>1357.6587676164186</v>
      </c>
      <c r="E127" s="39">
        <f t="shared" si="0"/>
        <v>9.775143126838215</v>
      </c>
      <c r="F127" s="39">
        <f t="shared" si="1"/>
        <v>189.80197738264982</v>
      </c>
      <c r="G127" s="38">
        <f t="shared" si="2"/>
        <v>1167.8567902337688</v>
      </c>
      <c r="H127" s="38">
        <f t="shared" si="6"/>
        <v>7919.648528315405</v>
      </c>
      <c r="I127" s="38">
        <f t="shared" si="7"/>
        <v>22751.791738081683</v>
      </c>
    </row>
    <row r="128" spans="2:9" ht="12.75">
      <c r="B128" s="36">
        <f t="shared" si="3"/>
        <v>115</v>
      </c>
      <c r="C128" s="37">
        <f t="shared" si="4"/>
        <v>48761</v>
      </c>
      <c r="D128" s="38">
        <f t="shared" si="5"/>
        <v>1167.8567902337688</v>
      </c>
      <c r="E128" s="39">
        <f t="shared" si="0"/>
        <v>8.408568889683137</v>
      </c>
      <c r="F128" s="39">
        <f t="shared" si="1"/>
        <v>191.1685516198049</v>
      </c>
      <c r="G128" s="38">
        <f t="shared" si="2"/>
        <v>976.6882386139639</v>
      </c>
      <c r="H128" s="38">
        <f t="shared" si="6"/>
        <v>7928.057097205088</v>
      </c>
      <c r="I128" s="38">
        <f t="shared" si="7"/>
        <v>22951.368858591173</v>
      </c>
    </row>
    <row r="129" spans="2:9" ht="12.75">
      <c r="B129" s="36">
        <f t="shared" si="3"/>
        <v>116</v>
      </c>
      <c r="C129" s="37">
        <f t="shared" si="4"/>
        <v>48792</v>
      </c>
      <c r="D129" s="38">
        <f t="shared" si="5"/>
        <v>976.6882386139639</v>
      </c>
      <c r="E129" s="39">
        <f t="shared" si="0"/>
        <v>7.032155318020541</v>
      </c>
      <c r="F129" s="39">
        <f t="shared" si="1"/>
        <v>192.5449651914675</v>
      </c>
      <c r="G129" s="38">
        <f t="shared" si="2"/>
        <v>784.1432734224963</v>
      </c>
      <c r="H129" s="38">
        <f t="shared" si="6"/>
        <v>7935.089252523108</v>
      </c>
      <c r="I129" s="38">
        <f t="shared" si="7"/>
        <v>23150.945979100663</v>
      </c>
    </row>
    <row r="130" spans="2:9" ht="12.75">
      <c r="B130" s="36">
        <f t="shared" si="3"/>
        <v>117</v>
      </c>
      <c r="C130" s="37">
        <f t="shared" si="4"/>
        <v>48823</v>
      </c>
      <c r="D130" s="38">
        <f t="shared" si="5"/>
        <v>784.1432734224963</v>
      </c>
      <c r="E130" s="39">
        <f t="shared" si="0"/>
        <v>5.645831568641975</v>
      </c>
      <c r="F130" s="39">
        <f t="shared" si="1"/>
        <v>193.93128894084606</v>
      </c>
      <c r="G130" s="38">
        <f t="shared" si="2"/>
        <v>590.2119844816502</v>
      </c>
      <c r="H130" s="38">
        <f t="shared" si="6"/>
        <v>7940.735084091751</v>
      </c>
      <c r="I130" s="38">
        <f t="shared" si="7"/>
        <v>23350.523099610153</v>
      </c>
    </row>
    <row r="131" spans="2:9" ht="12.75">
      <c r="B131" s="36">
        <f t="shared" si="3"/>
        <v>118</v>
      </c>
      <c r="C131" s="37">
        <f t="shared" si="4"/>
        <v>48853</v>
      </c>
      <c r="D131" s="38">
        <f t="shared" si="5"/>
        <v>590.2119844816502</v>
      </c>
      <c r="E131" s="39">
        <f t="shared" si="0"/>
        <v>4.249526288267882</v>
      </c>
      <c r="F131" s="39">
        <f t="shared" si="1"/>
        <v>195.32759422122015</v>
      </c>
      <c r="G131" s="38">
        <f t="shared" si="2"/>
        <v>394.8843902604301</v>
      </c>
      <c r="H131" s="38">
        <f t="shared" si="6"/>
        <v>7944.984610380018</v>
      </c>
      <c r="I131" s="38">
        <f t="shared" si="7"/>
        <v>23550.100220119642</v>
      </c>
    </row>
    <row r="132" spans="2:9" ht="12.75">
      <c r="B132" s="36">
        <f t="shared" si="3"/>
        <v>119</v>
      </c>
      <c r="C132" s="37">
        <f t="shared" si="4"/>
        <v>48884</v>
      </c>
      <c r="D132" s="38">
        <f t="shared" si="5"/>
        <v>394.8843902604301</v>
      </c>
      <c r="E132" s="39">
        <f t="shared" si="0"/>
        <v>2.843167609875097</v>
      </c>
      <c r="F132" s="39">
        <f t="shared" si="1"/>
        <v>196.73395289961292</v>
      </c>
      <c r="G132" s="38">
        <f t="shared" si="2"/>
        <v>198.1504373608172</v>
      </c>
      <c r="H132" s="38">
        <f t="shared" si="6"/>
        <v>7947.827777989894</v>
      </c>
      <c r="I132" s="38">
        <f t="shared" si="7"/>
        <v>23749.677340629132</v>
      </c>
    </row>
    <row r="133" spans="2:9" ht="12.75">
      <c r="B133" s="36">
        <f t="shared" si="3"/>
        <v>120</v>
      </c>
      <c r="C133" s="37">
        <f t="shared" si="4"/>
        <v>48914</v>
      </c>
      <c r="D133" s="38">
        <f t="shared" si="5"/>
        <v>198.1504373608172</v>
      </c>
      <c r="E133" s="39">
        <f t="shared" si="0"/>
        <v>1.426683148997884</v>
      </c>
      <c r="F133" s="39">
        <f t="shared" si="1"/>
        <v>198.15043736049014</v>
      </c>
      <c r="G133" s="38">
        <f t="shared" si="2"/>
        <v>3.270486104156589E-10</v>
      </c>
      <c r="H133" s="38">
        <f t="shared" si="6"/>
        <v>7949.254461138891</v>
      </c>
      <c r="I133" s="38">
        <f t="shared" si="7"/>
        <v>23949.254461138622</v>
      </c>
    </row>
  </sheetData>
  <sheetProtection password="8CB3" sheet="1" formatCells="0" formatColumns="0" formatRows="0" insertColumns="0" insertRows="0" insertHyperlinks="0" deleteColumns="0" deleteRows="0" sort="0" autoFilter="0" pivotTables="0"/>
  <mergeCells count="2">
    <mergeCell ref="H8:I8"/>
    <mergeCell ref="H9:I9"/>
  </mergeCells>
  <hyperlinks>
    <hyperlink ref="E2:I2" r:id="rId1" tooltip="Prestiti Personali Fino a 15 Anni o 180 Rate: Banche che li Erogano" display="Prestiti Personali Fino a 15 Anni o 180 Rate: Banche che li Erogano"/>
    <hyperlink ref="G7:I7" r:id="rId2" tooltip="calcolo piano ammortamento con maxi rata finale" display="calcolo piano ammortamento con maxi rata finale"/>
    <hyperlink ref="E3:I3" r:id="rId3" tooltip="Calcolo Rapporto Rata Reddito di un Prestito &amp; Importo Massimo Erogabile" display="Calcolo Rapporto Rata Reddito di un Prestito &amp; Importo Massimo Erogabile"/>
    <hyperlink ref="E4:H4" r:id="rId4" tooltip="Calcolo Nuova Ed Unica Rata Per Consolidamento Debiti + Liquidità Aggiuntiva" display="Calcolo Nuova Ed Unica Rata Per Consolidamento Debiti + Liquidità"/>
    <hyperlink ref="E11:H11" r:id="rId5" tooltip="calcolo piano di ammortamento prestito fino a 15 anni" display="calcolo piano di ammortamento prestito fino a 15 anni"/>
  </hyperlinks>
  <printOptions/>
  <pageMargins left="0.7" right="0.7" top="0.75" bottom="0.75" header="0.5118055555555555" footer="0.5118055555555555"/>
  <pageSetup horizontalDpi="300" verticalDpi="300" orientation="portrait"/>
  <ignoredErrors>
    <ignoredError sqref="D10" unlockedFormula="1"/>
  </ignoredErrors>
  <drawing r:id="rId8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Prefin.it</Manager>
  <Company>www.prefin.it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Foglio di calcolo piano ammortamento prestito con excel xls by Prefin.it edizione 2024</dc:title>
  <dc:subject>File in excel per calcolare un piano di ammortamento  prestito xls</dc:subject>
  <dc:creator>Prefin.it</dc:creator>
  <cp:keywords>calcolo; piano; ammortamento; prestito; excel; xls</cp:keywords>
  <dc:description>Foglio elettronico di calcolo di un piano di ammortamento di un prestito con excel by Prefin.it edizione 2024</dc:description>
  <cp:lastModifiedBy>Rodolfo</cp:lastModifiedBy>
  <dcterms:created xsi:type="dcterms:W3CDTF">2018-02-13T16:52:35Z</dcterms:created>
  <dcterms:modified xsi:type="dcterms:W3CDTF">2024-01-07T13:02:10Z</dcterms:modified>
  <cp:category>calcolo; ammortamento; excel; xls; prefin.it; prestito; piano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efin.it">
    <vt:lpwstr>Calcolo piano ammortamento prestito excel</vt:lpwstr>
  </property>
</Properties>
</file>