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debito residuo prestito excel" sheetId="1" r:id="rId1"/>
  </sheets>
  <definedNames>
    <definedName name="Ammont_prestito" localSheetId="0">'debito residuo prestito excel'!$D$9</definedName>
    <definedName name="_xlnm.Print_Area" localSheetId="0">'debito residuo prestito excel'!$B$6:$H$141</definedName>
    <definedName name="Bil.Iniz" localSheetId="0">IF('debito residuo prestito excel'!IU1&lt;&gt;"",'debito residuo prestito excel'!D65536,"")</definedName>
    <definedName name="Bilancio.finale" localSheetId="0">IF('debito residuo prestito excel'!IR1&lt;&gt;"",'debito residuo prestito excel'!IT1-'debito residuo prestito excel'!IV1,"")</definedName>
    <definedName name="Bilancio_iniz_tab" localSheetId="0">'debito residuo prestito excel'!$H$17</definedName>
    <definedName name="Capitale" localSheetId="0">IF('debito residuo prestito excel'!IS1&lt;&gt;"",MIN('debito residuo prestito excel'!IU1,'debito residuo prestito excel'!Pagam_da_usare-'debito residuo prestito excel'!IV1),"")</definedName>
    <definedName name="Data_inizio_tabella" localSheetId="0">'debito residuo prestito excel'!$H$9</definedName>
    <definedName name="Durata_in_anni" localSheetId="0">'debito residuo prestito excel'!$D$11</definedName>
    <definedName name="Durata_in_anni">#REF!</definedName>
    <definedName name="Interesse" localSheetId="0">IF('debito residuo prestito excel'!IT1&lt;&gt;"",'debito residuo prestito excel'!IV1*'debito residuo prestito excel'!Tasso_periodico,"")</definedName>
    <definedName name="Interesse.Comp" localSheetId="0">IF('debito residuo prestito excel'!IQ1&lt;&gt;"",'debito residuo prestito excel'!A65536+'debito residuo prestito excel'!IT1,"")</definedName>
    <definedName name="Interesse_tabella" localSheetId="0">'debito residuo prestito excel'!$H$18</definedName>
    <definedName name="Mostra.Data" localSheetId="0">IF('debito residuo prestito excel'!IV1&lt;&gt;"",DATE(YEAR('debito residuo prestito excel'!Primo_pagam),MONTH('debito residuo prestito excel'!Primo_pagam)+('debito residuo prestito excel'!IV1-1)*12/'debito residuo prestito excel'!Pagam_per_anno,DAY('debito residuo prestito excel'!Primo_pagam)),"")</definedName>
    <definedName name="pagam.Num" localSheetId="0">IF(OR('debito residuo prestito excel'!A65536="",'debito residuo prestito excel'!A65536='debito residuo prestito excel'!Totale_pagam),"",'debito residuo prestito excel'!A65536+1)</definedName>
    <definedName name="Pagam_calcolato" localSheetId="0">'debito residuo prestito excel'!$D$15</definedName>
    <definedName name="Pagam_da_usare" localSheetId="0">'debito residuo prestito excel'!$D$17</definedName>
    <definedName name="Pagam_inizio_tabella" localSheetId="0">'debito residuo prestito excel'!$H$10</definedName>
    <definedName name="Pagam_per_anno" localSheetId="0">'debito residuo prestito excel'!$D$12</definedName>
    <definedName name="Pagam_per_anno">#REF!</definedName>
    <definedName name="Pagam_registrato" localSheetId="0">'debito residuo prestito excel'!$D$14</definedName>
    <definedName name="Play">656277505</definedName>
    <definedName name="Primo_pagam" localSheetId="0">'debito residuo prestito excel'!$D$13</definedName>
    <definedName name="Primo_pagam_num" localSheetId="0">'debito residuo prestito excel'!$D$18</definedName>
    <definedName name="Tasso_inter_annuale" localSheetId="0">'debito residuo prestito excel'!$D$10</definedName>
    <definedName name="Tasso_inter_annuale">#REF!</definedName>
    <definedName name="Tasso_periodico" localSheetId="0">'debito residuo prestito excel'!Tasso_inter_annuale/'debito residuo prestito excel'!Pagam_per_anno</definedName>
    <definedName name="_xlnm.Print_Titles" localSheetId="0">'debito residuo prestito excel'!$20:$21</definedName>
    <definedName name="Totale_pagam" localSheetId="0">'debito residuo prestito excel'!Pagam_per_anno*'debito residuo prestito excel'!Durata_in_anni</definedName>
    <definedName name="VBAdvanced.VB_Branch_Example" localSheetId="0">'debito residuo prestito excel'!VBAdvanced.VB_Branch_Example</definedName>
    <definedName name="VBAdvanced.VB_Branch_Example">[0]!VBAdvanced.VB_Branch_Example</definedName>
    <definedName name="VBAdvanced.VB_GetWindowsDirectory" localSheetId="0">'debito residuo prestito excel'!VBAdvanced.VB_GetWindowsDirectory</definedName>
    <definedName name="VBAdvanced.VB_GetWindowsDirectory">[0]!VBAdvanced.VB_GetWindowsDirectory</definedName>
  </definedNames>
  <calcPr fullCalcOnLoad="1"/>
</workbook>
</file>

<file path=xl/sharedStrings.xml><?xml version="1.0" encoding="utf-8"?>
<sst xmlns="http://schemas.openxmlformats.org/spreadsheetml/2006/main" count="26" uniqueCount="26">
  <si>
    <t>Pagamento registrato:</t>
  </si>
  <si>
    <t>CALCOLO</t>
  </si>
  <si>
    <t>Pagamento:</t>
  </si>
  <si>
    <t>1° pagamento della tabella:</t>
  </si>
  <si>
    <t>Data di pagamento della 1^ rata:</t>
  </si>
  <si>
    <t>Somma pagata ogni anno:</t>
  </si>
  <si>
    <t>Costo di ogni singola rata:</t>
  </si>
  <si>
    <t>rata dopo rata</t>
  </si>
  <si>
    <t>Rate da pagare ogni anno &gt;</t>
  </si>
  <si>
    <t>Prestiti Personali Fino a 15 Anni o 180 Mesi: Banche che li Erogano</t>
  </si>
  <si>
    <t>Calcolo Consolidamento Debiti in Unica Rata + Liquidità Aggiuntiva</t>
  </si>
  <si>
    <t>Tasso d'interesse Tan annuale &gt;</t>
  </si>
  <si>
    <t>Numero delle rate</t>
  </si>
  <si>
    <t>in progressivo</t>
  </si>
  <si>
    <t xml:space="preserve"> Correlate al calcolo capitale residuo prestito excel xls</t>
  </si>
  <si>
    <t>Capitale Originario del Prestito &gt;</t>
  </si>
  <si>
    <t>Durata Originaria del Prestito &gt;</t>
  </si>
  <si>
    <t>Capitale Residuo</t>
  </si>
  <si>
    <t>Riporto del debito</t>
  </si>
  <si>
    <t>a rata saldata</t>
  </si>
  <si>
    <t>Dati del prestito personale o finalizzato o leasing etc. sul quale si vuol fare il calcolo del capitale residuo:</t>
  </si>
  <si>
    <t xml:space="preserve">     BN: avete dubbi su come effettuare il calcolo del capitale residuo</t>
  </si>
  <si>
    <t xml:space="preserve">     sul vostro prestito? Visitate la risorsa sottostante:</t>
  </si>
  <si>
    <r>
      <t xml:space="preserve">     </t>
    </r>
    <r>
      <rPr>
        <b/>
        <u val="single"/>
        <sz val="12"/>
        <color indexed="12"/>
        <rFont val="Arial"/>
        <family val="2"/>
      </rPr>
      <t>calcolo del capitale o debito residuo del prestito</t>
    </r>
  </si>
  <si>
    <t>Calcolo Convenienza Surroga o Rinegoziazione Finanziamento</t>
  </si>
  <si>
    <t>Foglio di calcolo del capitale o debito residuo di un prestito con excel by PreFin.it - Edizione 2024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</si>
</sst>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General&quot;.&quot;"/>
    <numFmt numFmtId="182" formatCode="General;;;&quot; &quot;General"/>
    <numFmt numFmtId="183" formatCode="#,##0.0000"/>
    <numFmt numFmtId="184" formatCode="d/m/yy"/>
    <numFmt numFmtId="185" formatCode="#,##0_ ;\-#,##0\ "/>
    <numFmt numFmtId="186" formatCode="#,##0.0;\-#,##0.0"/>
    <numFmt numFmtId="187" formatCode="#,##0.000;\-#,##0.000"/>
    <numFmt numFmtId="188" formatCode="_-[$€-2]\ * #,##0.00_-;\-[$€-2]\ * #,##0.00_-;_-[$€-2]\ * &quot;-&quot;??_-"/>
    <numFmt numFmtId="189" formatCode="d/m"/>
    <numFmt numFmtId="190" formatCode="_-[$€-2]\ * #,##0.00_-;\-[$€-2]\ * #,##0.00_-;_-[$€-2]\ * &quot;-&quot;??_-;_-@_-"/>
    <numFmt numFmtId="191" formatCode="_-[$€-2]\ * #,##0.000_-;\-[$€-2]\ * #,##0.000_-;_-[$€-2]\ * &quot;-&quot;??_-"/>
    <numFmt numFmtId="192" formatCode="_-[$€-2]\ * #,##0.0000_-;\-[$€-2]\ * #,##0.0000_-;_-[$€-2]\ * &quot;-&quot;??_-"/>
    <numFmt numFmtId="193" formatCode="[$€-2]\ #,##0.00;[Red]\-[$€-2]\ #,##0.00"/>
    <numFmt numFmtId="194" formatCode="General_)"/>
    <numFmt numFmtId="195" formatCode="[$-410]dddd\ d\ mmmm\ yyyy"/>
    <numFmt numFmtId="196" formatCode="h\.mm\.ss"/>
    <numFmt numFmtId="197" formatCode="&quot;€&quot;\ #,##0.00"/>
  </numFmts>
  <fonts count="9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1"/>
      <name val="Geneva"/>
      <family val="0"/>
    </font>
    <font>
      <sz val="9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u val="single"/>
      <sz val="13"/>
      <color indexed="12"/>
      <name val="Arial"/>
      <family val="2"/>
    </font>
    <font>
      <sz val="14"/>
      <color indexed="12"/>
      <name val="Times New Roman"/>
      <family val="1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56"/>
      <name val="Arial"/>
      <family val="2"/>
    </font>
    <font>
      <sz val="14"/>
      <color indexed="56"/>
      <name val="Times New Roman"/>
      <family val="1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9"/>
      <color indexed="56"/>
      <name val="Arial"/>
      <family val="2"/>
    </font>
    <font>
      <b/>
      <sz val="10"/>
      <color indexed="56"/>
      <name val="Geneva"/>
      <family val="0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6"/>
      <color indexed="9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0000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u val="single"/>
      <sz val="12"/>
      <color theme="10"/>
      <name val="Arial"/>
      <family val="2"/>
    </font>
    <font>
      <b/>
      <u val="single"/>
      <sz val="13"/>
      <color theme="10"/>
      <name val="Arial"/>
      <family val="2"/>
    </font>
    <font>
      <sz val="14"/>
      <color rgb="FF0000FF"/>
      <name val="Times New Roman"/>
      <family val="1"/>
    </font>
    <font>
      <b/>
      <sz val="10"/>
      <color rgb="FFFF0000"/>
      <name val="Arial"/>
      <family val="2"/>
    </font>
    <font>
      <b/>
      <sz val="14"/>
      <color rgb="FF0000FF"/>
      <name val="Arial"/>
      <family val="2"/>
    </font>
    <font>
      <sz val="14"/>
      <color theme="1"/>
      <name val="Times New Roman"/>
      <family val="1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3"/>
      <name val="Arial"/>
      <family val="2"/>
    </font>
    <font>
      <sz val="14"/>
      <color theme="3"/>
      <name val="Times New Roman"/>
      <family val="1"/>
    </font>
    <font>
      <sz val="14"/>
      <color theme="3"/>
      <name val="Arial"/>
      <family val="2"/>
    </font>
    <font>
      <b/>
      <sz val="12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Geneva"/>
      <family val="0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10"/>
      <name val="Arial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88" fontId="0" fillId="0" borderId="0" xfId="46" applyFont="1" applyAlignment="1">
      <alignment/>
    </xf>
    <xf numFmtId="188" fontId="4" fillId="0" borderId="0" xfId="46" applyFont="1" applyAlignment="1">
      <alignment/>
    </xf>
    <xf numFmtId="188" fontId="0" fillId="0" borderId="0" xfId="46" applyFont="1" applyAlignment="1">
      <alignment horizontal="centerContinuous"/>
    </xf>
    <xf numFmtId="188" fontId="4" fillId="0" borderId="10" xfId="46" applyFont="1" applyFill="1" applyBorder="1" applyAlignment="1">
      <alignment/>
    </xf>
    <xf numFmtId="188" fontId="4" fillId="0" borderId="0" xfId="46" applyFont="1" applyAlignment="1">
      <alignment horizontal="right"/>
    </xf>
    <xf numFmtId="188" fontId="0" fillId="0" borderId="10" xfId="46" applyFont="1" applyFill="1" applyBorder="1" applyAlignment="1">
      <alignment/>
    </xf>
    <xf numFmtId="188" fontId="4" fillId="0" borderId="0" xfId="46" applyFont="1" applyAlignment="1">
      <alignment horizontal="centerContinuous"/>
    </xf>
    <xf numFmtId="188" fontId="5" fillId="33" borderId="0" xfId="46" applyFont="1" applyFill="1" applyAlignment="1">
      <alignment/>
    </xf>
    <xf numFmtId="188" fontId="0" fillId="0" borderId="0" xfId="46" applyFont="1" applyAlignment="1">
      <alignment horizontal="right"/>
    </xf>
    <xf numFmtId="188" fontId="5" fillId="33" borderId="0" xfId="46" applyFont="1" applyFill="1" applyAlignment="1">
      <alignment horizontal="left"/>
    </xf>
    <xf numFmtId="188" fontId="7" fillId="0" borderId="11" xfId="46" applyFont="1" applyBorder="1" applyAlignment="1">
      <alignment horizontal="right"/>
    </xf>
    <xf numFmtId="188" fontId="6" fillId="0" borderId="0" xfId="46" applyFont="1" applyFill="1" applyAlignment="1">
      <alignment/>
    </xf>
    <xf numFmtId="188" fontId="0" fillId="0" borderId="0" xfId="46" applyFont="1" applyAlignment="1">
      <alignment vertical="center"/>
    </xf>
    <xf numFmtId="188" fontId="0" fillId="0" borderId="0" xfId="46" applyFont="1" applyFill="1" applyAlignment="1">
      <alignment/>
    </xf>
    <xf numFmtId="188" fontId="72" fillId="0" borderId="12" xfId="46" applyFont="1" applyFill="1" applyBorder="1" applyAlignment="1">
      <alignment vertical="center"/>
    </xf>
    <xf numFmtId="188" fontId="0" fillId="0" borderId="0" xfId="46" applyFont="1" applyBorder="1" applyAlignment="1">
      <alignment/>
    </xf>
    <xf numFmtId="188" fontId="0" fillId="0" borderId="0" xfId="46" applyFont="1" applyBorder="1" applyAlignment="1">
      <alignment horizontal="centerContinuous" vertical="top"/>
    </xf>
    <xf numFmtId="188" fontId="5" fillId="0" borderId="0" xfId="46" applyFont="1" applyBorder="1" applyAlignment="1">
      <alignment horizontal="right" vertical="center"/>
    </xf>
    <xf numFmtId="188" fontId="1" fillId="0" borderId="0" xfId="46" applyFont="1" applyBorder="1" applyAlignment="1">
      <alignment horizontal="right" vertical="center"/>
    </xf>
    <xf numFmtId="14" fontId="1" fillId="0" borderId="0" xfId="49" applyNumberFormat="1" applyFont="1" applyFill="1" applyBorder="1" applyAlignment="1" applyProtection="1">
      <alignment horizontal="right" vertical="center"/>
      <protection locked="0"/>
    </xf>
    <xf numFmtId="193" fontId="1" fillId="0" borderId="0" xfId="46" applyNumberFormat="1" applyFont="1" applyFill="1" applyBorder="1" applyAlignment="1">
      <alignment vertical="center"/>
    </xf>
    <xf numFmtId="188" fontId="73" fillId="0" borderId="0" xfId="46" applyFont="1" applyBorder="1" applyAlignment="1">
      <alignment horizontal="right" vertical="center"/>
    </xf>
    <xf numFmtId="188" fontId="74" fillId="0" borderId="0" xfId="46" applyFont="1" applyFill="1" applyAlignment="1">
      <alignment/>
    </xf>
    <xf numFmtId="188" fontId="72" fillId="0" borderId="0" xfId="46" applyFont="1" applyFill="1" applyBorder="1" applyAlignment="1">
      <alignment vertical="center"/>
    </xf>
    <xf numFmtId="188" fontId="75" fillId="0" borderId="0" xfId="36" applyNumberFormat="1" applyFont="1" applyAlignment="1" applyProtection="1">
      <alignment vertical="center"/>
      <protection/>
    </xf>
    <xf numFmtId="188" fontId="76" fillId="0" borderId="0" xfId="36" applyNumberFormat="1" applyFont="1" applyAlignment="1" applyProtection="1">
      <alignment vertical="center"/>
      <protection/>
    </xf>
    <xf numFmtId="188" fontId="77" fillId="0" borderId="0" xfId="46" applyFont="1" applyFill="1" applyBorder="1" applyAlignment="1">
      <alignment vertical="center"/>
    </xf>
    <xf numFmtId="188" fontId="75" fillId="0" borderId="0" xfId="36" applyNumberFormat="1" applyFont="1" applyAlignment="1" applyProtection="1">
      <alignment/>
      <protection/>
    </xf>
    <xf numFmtId="188" fontId="78" fillId="0" borderId="0" xfId="46" applyFont="1" applyBorder="1" applyAlignment="1">
      <alignment horizontal="right" vertical="center"/>
    </xf>
    <xf numFmtId="188" fontId="1" fillId="0" borderId="0" xfId="46" applyFont="1" applyBorder="1" applyAlignment="1">
      <alignment horizontal="left" vertical="center"/>
    </xf>
    <xf numFmtId="188" fontId="4" fillId="0" borderId="0" xfId="46" applyFont="1" applyAlignment="1">
      <alignment vertical="center"/>
    </xf>
    <xf numFmtId="0" fontId="0" fillId="0" borderId="0" xfId="0" applyAlignment="1">
      <alignment vertical="center"/>
    </xf>
    <xf numFmtId="188" fontId="0" fillId="0" borderId="0" xfId="46" applyFont="1" applyBorder="1" applyAlignment="1">
      <alignment vertical="center"/>
    </xf>
    <xf numFmtId="188" fontId="5" fillId="0" borderId="0" xfId="46" applyFont="1" applyAlignment="1">
      <alignment vertical="center"/>
    </xf>
    <xf numFmtId="188" fontId="4" fillId="0" borderId="0" xfId="46" applyFont="1" applyAlignment="1">
      <alignment vertical="center"/>
    </xf>
    <xf numFmtId="10" fontId="79" fillId="0" borderId="0" xfId="46" applyNumberFormat="1" applyFont="1" applyFill="1" applyBorder="1" applyAlignment="1" applyProtection="1">
      <alignment horizontal="right" vertical="center"/>
      <protection locked="0"/>
    </xf>
    <xf numFmtId="188" fontId="0" fillId="0" borderId="0" xfId="46" applyFont="1" applyAlignment="1">
      <alignment vertical="top"/>
    </xf>
    <xf numFmtId="188" fontId="1" fillId="0" borderId="0" xfId="46" applyFont="1" applyFill="1" applyBorder="1" applyAlignment="1">
      <alignment vertical="top"/>
    </xf>
    <xf numFmtId="188" fontId="0" fillId="0" borderId="0" xfId="46" applyFont="1" applyFill="1" applyBorder="1" applyAlignment="1">
      <alignment vertical="top"/>
    </xf>
    <xf numFmtId="188" fontId="74" fillId="34" borderId="0" xfId="46" applyFont="1" applyFill="1" applyAlignment="1">
      <alignment/>
    </xf>
    <xf numFmtId="188" fontId="74" fillId="35" borderId="0" xfId="46" applyFont="1" applyFill="1" applyAlignment="1">
      <alignment/>
    </xf>
    <xf numFmtId="188" fontId="80" fillId="35" borderId="0" xfId="46" applyFont="1" applyFill="1" applyBorder="1" applyAlignment="1">
      <alignment vertical="center"/>
    </xf>
    <xf numFmtId="188" fontId="74" fillId="35" borderId="0" xfId="46" applyFont="1" applyFill="1" applyBorder="1" applyAlignment="1">
      <alignment vertical="top"/>
    </xf>
    <xf numFmtId="188" fontId="75" fillId="35" borderId="0" xfId="36" applyNumberFormat="1" applyFont="1" applyFill="1" applyAlignment="1" applyProtection="1">
      <alignment vertical="center"/>
      <protection/>
    </xf>
    <xf numFmtId="188" fontId="81" fillId="35" borderId="0" xfId="46" applyFont="1" applyFill="1" applyAlignment="1">
      <alignment/>
    </xf>
    <xf numFmtId="188" fontId="74" fillId="35" borderId="0" xfId="46" applyFont="1" applyFill="1" applyAlignment="1">
      <alignment horizontal="centerContinuous"/>
    </xf>
    <xf numFmtId="193" fontId="82" fillId="35" borderId="0" xfId="46" applyNumberFormat="1" applyFont="1" applyFill="1" applyBorder="1" applyAlignment="1">
      <alignment vertical="center"/>
    </xf>
    <xf numFmtId="188" fontId="74" fillId="35" borderId="10" xfId="46" applyFont="1" applyFill="1" applyBorder="1" applyAlignment="1">
      <alignment/>
    </xf>
    <xf numFmtId="188" fontId="81" fillId="35" borderId="0" xfId="46" applyFont="1" applyFill="1" applyAlignment="1">
      <alignment horizontal="right"/>
    </xf>
    <xf numFmtId="188" fontId="0" fillId="35" borderId="0" xfId="46" applyFont="1" applyFill="1" applyAlignment="1">
      <alignment vertical="center"/>
    </xf>
    <xf numFmtId="188" fontId="0" fillId="35" borderId="0" xfId="46" applyFont="1" applyFill="1" applyAlignment="1">
      <alignment/>
    </xf>
    <xf numFmtId="188" fontId="83" fillId="35" borderId="0" xfId="46" applyFont="1" applyFill="1" applyBorder="1" applyAlignment="1">
      <alignment vertical="center"/>
    </xf>
    <xf numFmtId="188" fontId="83" fillId="35" borderId="0" xfId="46" applyFont="1" applyFill="1" applyAlignment="1">
      <alignment vertical="center"/>
    </xf>
    <xf numFmtId="188" fontId="4" fillId="35" borderId="0" xfId="46" applyFont="1" applyFill="1" applyAlignment="1">
      <alignment/>
    </xf>
    <xf numFmtId="188" fontId="4" fillId="35" borderId="0" xfId="46" applyFont="1" applyFill="1" applyBorder="1" applyAlignment="1">
      <alignment/>
    </xf>
    <xf numFmtId="188" fontId="5" fillId="35" borderId="10" xfId="46" applyFont="1" applyFill="1" applyBorder="1" applyAlignment="1">
      <alignment/>
    </xf>
    <xf numFmtId="188" fontId="0" fillId="36" borderId="0" xfId="46" applyFont="1" applyFill="1" applyAlignment="1">
      <alignment/>
    </xf>
    <xf numFmtId="188" fontId="74" fillId="34" borderId="11" xfId="46" applyFont="1" applyFill="1" applyBorder="1" applyAlignment="1">
      <alignment/>
    </xf>
    <xf numFmtId="188" fontId="1" fillId="36" borderId="0" xfId="46" applyFont="1" applyFill="1" applyAlignment="1">
      <alignment horizontal="right"/>
    </xf>
    <xf numFmtId="188" fontId="1" fillId="0" borderId="0" xfId="46" applyFont="1" applyAlignment="1">
      <alignment horizontal="right"/>
    </xf>
    <xf numFmtId="188" fontId="82" fillId="34" borderId="11" xfId="46" applyFont="1" applyFill="1" applyBorder="1" applyAlignment="1">
      <alignment horizontal="right"/>
    </xf>
    <xf numFmtId="188" fontId="0" fillId="0" borderId="0" xfId="46" applyFont="1" applyAlignment="1">
      <alignment horizontal="right" vertical="center"/>
    </xf>
    <xf numFmtId="188" fontId="84" fillId="35" borderId="13" xfId="46" applyFont="1" applyFill="1" applyBorder="1" applyAlignment="1">
      <alignment vertical="center"/>
    </xf>
    <xf numFmtId="188" fontId="85" fillId="0" borderId="12" xfId="46" applyFont="1" applyFill="1" applyBorder="1" applyAlignment="1">
      <alignment vertical="center"/>
    </xf>
    <xf numFmtId="188" fontId="85" fillId="35" borderId="12" xfId="46" applyFont="1" applyFill="1" applyBorder="1" applyAlignment="1">
      <alignment vertical="center"/>
    </xf>
    <xf numFmtId="188" fontId="86" fillId="0" borderId="14" xfId="46" applyFont="1" applyFill="1" applyBorder="1" applyAlignment="1">
      <alignment vertical="center"/>
    </xf>
    <xf numFmtId="188" fontId="84" fillId="35" borderId="0" xfId="46" applyFont="1" applyFill="1" applyBorder="1" applyAlignment="1">
      <alignment vertical="center"/>
    </xf>
    <xf numFmtId="188" fontId="85" fillId="0" borderId="0" xfId="46" applyFont="1" applyFill="1" applyBorder="1" applyAlignment="1">
      <alignment vertical="center"/>
    </xf>
    <xf numFmtId="188" fontId="87" fillId="35" borderId="0" xfId="46" applyFont="1" applyFill="1" applyBorder="1" applyAlignment="1">
      <alignment vertical="top"/>
    </xf>
    <xf numFmtId="188" fontId="88" fillId="0" borderId="0" xfId="46" applyFont="1" applyFill="1" applyBorder="1" applyAlignment="1">
      <alignment horizontal="right" vertical="top"/>
    </xf>
    <xf numFmtId="188" fontId="89" fillId="0" borderId="0" xfId="46" applyFont="1" applyFill="1" applyBorder="1" applyAlignment="1">
      <alignment horizontal="left" vertical="top"/>
    </xf>
    <xf numFmtId="188" fontId="90" fillId="0" borderId="0" xfId="46" applyFont="1" applyAlignment="1">
      <alignment vertical="center"/>
    </xf>
    <xf numFmtId="188" fontId="4" fillId="0" borderId="0" xfId="46" applyFont="1" applyAlignment="1">
      <alignment vertical="top"/>
    </xf>
    <xf numFmtId="0" fontId="0" fillId="0" borderId="0" xfId="0" applyAlignment="1">
      <alignment vertical="top"/>
    </xf>
    <xf numFmtId="188" fontId="91" fillId="37" borderId="15" xfId="46" applyFont="1" applyFill="1" applyBorder="1" applyAlignment="1">
      <alignment horizontal="center"/>
    </xf>
    <xf numFmtId="188" fontId="1" fillId="37" borderId="16" xfId="46" applyFont="1" applyFill="1" applyBorder="1" applyAlignment="1">
      <alignment horizontal="center"/>
    </xf>
    <xf numFmtId="188" fontId="9" fillId="37" borderId="16" xfId="46" applyFont="1" applyFill="1" applyBorder="1" applyAlignment="1">
      <alignment horizontal="center"/>
    </xf>
    <xf numFmtId="188" fontId="1" fillId="37" borderId="17" xfId="46" applyFont="1" applyFill="1" applyBorder="1" applyAlignment="1">
      <alignment horizontal="center"/>
    </xf>
    <xf numFmtId="188" fontId="1" fillId="37" borderId="18" xfId="46" applyFont="1" applyFill="1" applyBorder="1" applyAlignment="1">
      <alignment horizontal="center"/>
    </xf>
    <xf numFmtId="188" fontId="4" fillId="0" borderId="0" xfId="46" applyFont="1" applyAlignment="1">
      <alignment/>
    </xf>
    <xf numFmtId="0" fontId="0" fillId="0" borderId="0" xfId="0" applyAlignment="1">
      <alignment/>
    </xf>
    <xf numFmtId="188" fontId="91" fillId="37" borderId="19" xfId="46" applyFont="1" applyFill="1" applyBorder="1" applyAlignment="1">
      <alignment horizontal="center" vertical="top"/>
    </xf>
    <xf numFmtId="188" fontId="1" fillId="37" borderId="20" xfId="46" applyFont="1" applyFill="1" applyBorder="1" applyAlignment="1">
      <alignment horizontal="center" vertical="top"/>
    </xf>
    <xf numFmtId="188" fontId="9" fillId="37" borderId="20" xfId="46" applyFont="1" applyFill="1" applyBorder="1" applyAlignment="1">
      <alignment horizontal="center" vertical="top"/>
    </xf>
    <xf numFmtId="188" fontId="1" fillId="37" borderId="21" xfId="46" applyFont="1" applyFill="1" applyBorder="1" applyAlignment="1">
      <alignment horizontal="center" vertical="top"/>
    </xf>
    <xf numFmtId="188" fontId="1" fillId="37" borderId="22" xfId="46" applyFont="1" applyFill="1" applyBorder="1" applyAlignment="1">
      <alignment horizontal="center" vertical="top"/>
    </xf>
    <xf numFmtId="188" fontId="1" fillId="0" borderId="23" xfId="46" applyFont="1" applyBorder="1" applyAlignment="1">
      <alignment horizontal="right" vertical="center"/>
    </xf>
    <xf numFmtId="188" fontId="82" fillId="34" borderId="23" xfId="46" applyFont="1" applyFill="1" applyBorder="1" applyAlignment="1">
      <alignment horizontal="right" vertical="center"/>
    </xf>
    <xf numFmtId="188" fontId="1" fillId="36" borderId="23" xfId="46" applyFont="1" applyFill="1" applyBorder="1" applyAlignment="1">
      <alignment horizontal="right" vertical="center"/>
    </xf>
    <xf numFmtId="188" fontId="1" fillId="36" borderId="23" xfId="46" applyFont="1" applyFill="1" applyBorder="1" applyAlignment="1">
      <alignment horizontal="right"/>
    </xf>
    <xf numFmtId="188" fontId="1" fillId="0" borderId="23" xfId="46" applyFont="1" applyBorder="1" applyAlignment="1">
      <alignment horizontal="right"/>
    </xf>
    <xf numFmtId="188" fontId="82" fillId="34" borderId="23" xfId="46" applyFont="1" applyFill="1" applyBorder="1" applyAlignment="1">
      <alignment horizontal="right"/>
    </xf>
    <xf numFmtId="188" fontId="1" fillId="0" borderId="24" xfId="46" applyFont="1" applyFill="1" applyBorder="1" applyAlignment="1">
      <alignment horizontal="center" vertical="top"/>
    </xf>
    <xf numFmtId="188" fontId="1" fillId="0" borderId="25" xfId="46" applyFont="1" applyFill="1" applyBorder="1" applyAlignment="1">
      <alignment horizontal="center"/>
    </xf>
    <xf numFmtId="188" fontId="91" fillId="37" borderId="26" xfId="46" applyFont="1" applyFill="1" applyBorder="1" applyAlignment="1">
      <alignment horizontal="center" vertical="top"/>
    </xf>
    <xf numFmtId="188" fontId="91" fillId="37" borderId="27" xfId="46" applyFont="1" applyFill="1" applyBorder="1" applyAlignment="1">
      <alignment horizontal="center"/>
    </xf>
    <xf numFmtId="14" fontId="8" fillId="0" borderId="28" xfId="46" applyNumberFormat="1" applyFont="1" applyBorder="1" applyAlignment="1">
      <alignment horizontal="right" vertical="center"/>
    </xf>
    <xf numFmtId="188" fontId="8" fillId="0" borderId="28" xfId="46" applyFont="1" applyBorder="1" applyAlignment="1">
      <alignment horizontal="right" vertical="center"/>
    </xf>
    <xf numFmtId="188" fontId="83" fillId="34" borderId="28" xfId="46" applyFont="1" applyFill="1" applyBorder="1" applyAlignment="1">
      <alignment horizontal="right" vertical="center"/>
    </xf>
    <xf numFmtId="188" fontId="10" fillId="0" borderId="11" xfId="46" applyFont="1" applyBorder="1" applyAlignment="1">
      <alignment horizontal="right" vertical="center"/>
    </xf>
    <xf numFmtId="188" fontId="10" fillId="0" borderId="0" xfId="46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41" fontId="8" fillId="36" borderId="23" xfId="49" applyFont="1" applyFill="1" applyBorder="1" applyAlignment="1">
      <alignment horizontal="right" vertical="center"/>
    </xf>
    <xf numFmtId="14" fontId="8" fillId="0" borderId="23" xfId="46" applyNumberFormat="1" applyFont="1" applyBorder="1" applyAlignment="1">
      <alignment horizontal="right" vertical="center"/>
    </xf>
    <xf numFmtId="188" fontId="8" fillId="0" borderId="23" xfId="46" applyFont="1" applyBorder="1" applyAlignment="1">
      <alignment horizontal="right" vertical="center"/>
    </xf>
    <xf numFmtId="188" fontId="83" fillId="34" borderId="23" xfId="46" applyFont="1" applyFill="1" applyBorder="1" applyAlignment="1">
      <alignment horizontal="right" vertical="center"/>
    </xf>
    <xf numFmtId="43" fontId="10" fillId="0" borderId="0" xfId="48" applyFont="1" applyAlignment="1">
      <alignment horizontal="right" vertical="center"/>
    </xf>
    <xf numFmtId="188" fontId="8" fillId="36" borderId="23" xfId="46" applyFont="1" applyFill="1" applyBorder="1" applyAlignment="1">
      <alignment horizontal="right" vertical="center"/>
    </xf>
    <xf numFmtId="41" fontId="8" fillId="36" borderId="28" xfId="49" applyFont="1" applyFill="1" applyBorder="1" applyAlignment="1">
      <alignment vertical="center"/>
    </xf>
    <xf numFmtId="41" fontId="8" fillId="36" borderId="23" xfId="49" applyFont="1" applyFill="1" applyBorder="1" applyAlignment="1">
      <alignment vertical="center"/>
    </xf>
    <xf numFmtId="0" fontId="79" fillId="0" borderId="0" xfId="49" applyNumberFormat="1" applyFont="1" applyFill="1" applyBorder="1" applyAlignment="1" applyProtection="1">
      <alignment vertical="center"/>
      <protection locked="0"/>
    </xf>
    <xf numFmtId="194" fontId="75" fillId="0" borderId="0" xfId="36" applyNumberFormat="1" applyFont="1" applyFill="1" applyAlignment="1" applyProtection="1">
      <alignment vertical="center"/>
      <protection/>
    </xf>
    <xf numFmtId="0" fontId="75" fillId="0" borderId="0" xfId="36" applyFont="1" applyFill="1" applyAlignment="1" applyProtection="1">
      <alignment vertical="center"/>
      <protection/>
    </xf>
    <xf numFmtId="188" fontId="0" fillId="35" borderId="0" xfId="46" applyFont="1" applyFill="1" applyAlignment="1">
      <alignment vertical="center"/>
    </xf>
    <xf numFmtId="188" fontId="92" fillId="38" borderId="0" xfId="46" applyFont="1" applyFill="1" applyAlignment="1">
      <alignment vertical="center"/>
    </xf>
    <xf numFmtId="0" fontId="93" fillId="0" borderId="0" xfId="36" applyNumberFormat="1" applyFont="1" applyFill="1" applyAlignment="1" applyProtection="1">
      <alignment horizontal="left" vertical="center"/>
      <protection/>
    </xf>
    <xf numFmtId="0" fontId="93" fillId="0" borderId="0" xfId="36" applyNumberFormat="1" applyFont="1" applyAlignment="1" applyProtection="1">
      <alignment horizontal="left" vertical="center"/>
      <protection/>
    </xf>
    <xf numFmtId="188" fontId="83" fillId="35" borderId="0" xfId="46" applyFont="1" applyFill="1" applyBorder="1" applyAlignment="1">
      <alignment horizontal="left" vertical="center"/>
    </xf>
    <xf numFmtId="188" fontId="10" fillId="0" borderId="0" xfId="46" applyFont="1" applyFill="1" applyBorder="1" applyAlignment="1">
      <alignment horizontal="left" vertical="center"/>
    </xf>
    <xf numFmtId="188" fontId="10" fillId="0" borderId="0" xfId="46" applyFont="1" applyBorder="1" applyAlignment="1">
      <alignment vertical="center"/>
    </xf>
    <xf numFmtId="188" fontId="83" fillId="35" borderId="0" xfId="46" applyFont="1" applyFill="1" applyAlignment="1">
      <alignment horizontal="left" vertical="center"/>
    </xf>
    <xf numFmtId="41" fontId="8" fillId="0" borderId="0" xfId="49" applyFont="1" applyFill="1" applyBorder="1" applyAlignment="1">
      <alignment horizontal="left" vertical="center"/>
    </xf>
    <xf numFmtId="188" fontId="94" fillId="0" borderId="0" xfId="46" applyFont="1" applyAlignment="1">
      <alignment vertical="center"/>
    </xf>
    <xf numFmtId="194" fontId="76" fillId="0" borderId="0" xfId="36" applyNumberFormat="1" applyFont="1" applyFill="1" applyAlignment="1" applyProtection="1">
      <alignment vertical="center"/>
      <protection/>
    </xf>
    <xf numFmtId="197" fontId="79" fillId="0" borderId="0" xfId="46" applyNumberFormat="1" applyFont="1" applyFill="1" applyBorder="1" applyAlignment="1" applyProtection="1">
      <alignment vertical="center"/>
      <protection locked="0"/>
    </xf>
    <xf numFmtId="0" fontId="79" fillId="0" borderId="0" xfId="49" applyNumberFormat="1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" xfId="44"/>
    <cellStyle name="Currency [0]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refin.it/calcolo-capitale-residuo-prestito.htm" TargetMode="External" /><Relationship Id="rId3" Type="http://schemas.openxmlformats.org/officeDocument/2006/relationships/hyperlink" Target="https://www.prefin.it/calcolo-capitale-residuo-prestito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133350</xdr:rowOff>
    </xdr:from>
    <xdr:to>
      <xdr:col>3</xdr:col>
      <xdr:colOff>1066800</xdr:colOff>
      <xdr:row>3</xdr:row>
      <xdr:rowOff>142875</xdr:rowOff>
    </xdr:to>
    <xdr:pic>
      <xdr:nvPicPr>
        <xdr:cNvPr id="1" name="Immagine 1" descr="l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3295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in.it/calcolo-rata-consolidamento-debiti-e-prestiti.htm" TargetMode="External" /><Relationship Id="rId2" Type="http://schemas.openxmlformats.org/officeDocument/2006/relationships/hyperlink" Target="https://www.prefin.it/prestiti-personali-15-anni-180-rate-o-180-mesi.htm" TargetMode="External" /><Relationship Id="rId3" Type="http://schemas.openxmlformats.org/officeDocument/2006/relationships/hyperlink" Target="https://www.prefin.it/prestiti-personali-15-anni-180-rate-o-180-mesi.htm" TargetMode="External" /><Relationship Id="rId4" Type="http://schemas.openxmlformats.org/officeDocument/2006/relationships/hyperlink" Target="https://www.prefin.it/calcolo-capitale-residuo-prestito.htm" TargetMode="External" /><Relationship Id="rId5" Type="http://schemas.openxmlformats.org/officeDocument/2006/relationships/hyperlink" Target="http://www.utifin.com/prestiti/prestiti-personali.htm?ref:UtiFinRatePresXlx" TargetMode="External" /><Relationship Id="rId6" Type="http://schemas.openxmlformats.org/officeDocument/2006/relationships/hyperlink" Target="https://www.prefin.it/calcolo-capitale-residuo-prestito.htm" TargetMode="External" /><Relationship Id="rId7" Type="http://schemas.openxmlformats.org/officeDocument/2006/relationships/hyperlink" Target="https://www.socialfin.it/calcolo-sostituzione-surroga-e-rinegoziazione-finanziamento.htm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83"/>
  <sheetViews>
    <sheetView showGridLines="0" tabSelected="1" zoomScalePageLayoutView="0" workbookViewId="0" topLeftCell="A1">
      <pane xSplit="9" ySplit="5" topLeftCell="N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N39" sqref="N39"/>
    </sheetView>
  </sheetViews>
  <sheetFormatPr defaultColWidth="9.140625" defaultRowHeight="12.75"/>
  <cols>
    <col min="1" max="1" width="1.7109375" style="1" customWidth="1"/>
    <col min="2" max="2" width="34.00390625" style="57" customWidth="1"/>
    <col min="3" max="3" width="19.00390625" style="1" hidden="1" customWidth="1"/>
    <col min="4" max="4" width="23.7109375" style="1" customWidth="1"/>
    <col min="5" max="5" width="16.140625" style="1" hidden="1" customWidth="1"/>
    <col min="6" max="6" width="15.421875" style="1" hidden="1" customWidth="1"/>
    <col min="7" max="7" width="36.7109375" style="40" customWidth="1"/>
    <col min="8" max="8" width="16.8515625" style="1" hidden="1" customWidth="1"/>
    <col min="9" max="9" width="42.421875" style="1" customWidth="1"/>
    <col min="10" max="10" width="27.7109375" style="1" customWidth="1"/>
    <col min="11" max="12" width="12.7109375" style="1" customWidth="1"/>
    <col min="13" max="250" width="9.140625" style="1" customWidth="1"/>
    <col min="251" max="251" width="6.57421875" style="1" customWidth="1"/>
    <col min="252" max="252" width="3.7109375" style="1" customWidth="1"/>
    <col min="253" max="253" width="4.421875" style="1" customWidth="1"/>
    <col min="254" max="254" width="8.57421875" style="1" customWidth="1"/>
    <col min="255" max="255" width="6.421875" style="1" customWidth="1"/>
    <col min="256" max="16384" width="9.140625" style="1" customWidth="1"/>
  </cols>
  <sheetData>
    <row r="1" spans="2:9" s="50" customFormat="1" ht="21.75" customHeight="1">
      <c r="B1" s="114"/>
      <c r="G1" s="115" t="s">
        <v>14</v>
      </c>
      <c r="H1" s="115"/>
      <c r="I1" s="115"/>
    </row>
    <row r="2" spans="2:11" s="13" customFormat="1" ht="22.5" customHeight="1">
      <c r="B2" s="50"/>
      <c r="E2" s="26"/>
      <c r="F2" s="26"/>
      <c r="G2" s="112" t="s">
        <v>10</v>
      </c>
      <c r="H2" s="112"/>
      <c r="I2" s="112"/>
      <c r="J2" s="113"/>
      <c r="K2" s="113"/>
    </row>
    <row r="3" spans="2:11" s="13" customFormat="1" ht="22.5" customHeight="1">
      <c r="B3" s="50"/>
      <c r="E3" s="32"/>
      <c r="F3" s="32"/>
      <c r="G3" s="112" t="s">
        <v>9</v>
      </c>
      <c r="H3" s="112"/>
      <c r="I3" s="112"/>
      <c r="J3" s="113"/>
      <c r="K3" s="113"/>
    </row>
    <row r="4" spans="2:11" s="13" customFormat="1" ht="22.5" customHeight="1">
      <c r="B4" s="50"/>
      <c r="E4" s="32"/>
      <c r="F4" s="32"/>
      <c r="G4" s="124" t="s">
        <v>24</v>
      </c>
      <c r="H4" s="124"/>
      <c r="I4" s="124"/>
      <c r="J4" s="113"/>
      <c r="K4" s="113"/>
    </row>
    <row r="5" spans="2:9" ht="8.25" customHeight="1" thickBot="1">
      <c r="B5" s="51"/>
      <c r="G5" s="23"/>
      <c r="H5" s="14"/>
      <c r="I5" s="14"/>
    </row>
    <row r="6" spans="1:255" s="15" customFormat="1" ht="24.75" customHeight="1" thickBot="1">
      <c r="A6" s="24"/>
      <c r="B6" s="63" t="s">
        <v>25</v>
      </c>
      <c r="C6" s="64"/>
      <c r="D6" s="64"/>
      <c r="E6" s="64"/>
      <c r="F6" s="64"/>
      <c r="G6" s="65"/>
      <c r="H6" s="64"/>
      <c r="I6" s="66"/>
      <c r="J6" s="24"/>
      <c r="IU6" s="24"/>
    </row>
    <row r="7" spans="2:8" s="24" customFormat="1" ht="8.25" customHeight="1">
      <c r="B7" s="67"/>
      <c r="C7" s="68"/>
      <c r="D7" s="68"/>
      <c r="E7" s="27"/>
      <c r="F7" s="27"/>
      <c r="G7" s="42"/>
      <c r="H7" s="27"/>
    </row>
    <row r="8" spans="2:8" s="37" customFormat="1" ht="21.75" customHeight="1">
      <c r="B8" s="69" t="s">
        <v>20</v>
      </c>
      <c r="C8" s="70"/>
      <c r="D8" s="71"/>
      <c r="F8" s="38"/>
      <c r="G8" s="43"/>
      <c r="H8" s="39"/>
    </row>
    <row r="9" spans="2:9" s="33" customFormat="1" ht="19.5" customHeight="1">
      <c r="B9" s="52" t="s">
        <v>15</v>
      </c>
      <c r="C9" s="29"/>
      <c r="D9" s="125">
        <v>25000</v>
      </c>
      <c r="F9" s="30"/>
      <c r="G9" s="118" t="s">
        <v>21</v>
      </c>
      <c r="H9" s="119"/>
      <c r="I9" s="120"/>
    </row>
    <row r="10" spans="2:9" s="13" customFormat="1" ht="19.5" customHeight="1">
      <c r="B10" s="53" t="s">
        <v>11</v>
      </c>
      <c r="C10" s="19"/>
      <c r="D10" s="36">
        <v>0.0583</v>
      </c>
      <c r="F10" s="31"/>
      <c r="G10" s="121" t="s">
        <v>22</v>
      </c>
      <c r="H10" s="122"/>
      <c r="I10" s="123"/>
    </row>
    <row r="11" spans="2:10" s="13" customFormat="1" ht="19.5" customHeight="1">
      <c r="B11" s="53" t="s">
        <v>16</v>
      </c>
      <c r="C11" s="19"/>
      <c r="D11" s="111">
        <v>10</v>
      </c>
      <c r="F11" s="34"/>
      <c r="G11" s="117" t="s">
        <v>23</v>
      </c>
      <c r="H11" s="116"/>
      <c r="I11" s="117"/>
      <c r="J11" s="28"/>
    </row>
    <row r="12" spans="2:9" s="13" customFormat="1" ht="19.5" customHeight="1">
      <c r="B12" s="53" t="s">
        <v>8</v>
      </c>
      <c r="C12" s="19"/>
      <c r="D12" s="126">
        <v>12</v>
      </c>
      <c r="E12" s="35"/>
      <c r="F12" s="25"/>
      <c r="G12" s="44"/>
      <c r="H12" s="25"/>
      <c r="I12" s="72"/>
    </row>
    <row r="13" spans="2:8" ht="13.5" customHeight="1" hidden="1">
      <c r="B13" s="54"/>
      <c r="C13" s="18" t="s">
        <v>4</v>
      </c>
      <c r="D13" s="20">
        <v>43266</v>
      </c>
      <c r="F13" s="2"/>
      <c r="G13" s="45"/>
      <c r="H13" s="2"/>
    </row>
    <row r="14" spans="2:8" ht="12.75" hidden="1">
      <c r="B14" s="54"/>
      <c r="C14" s="11" t="s">
        <v>0</v>
      </c>
      <c r="D14" s="12"/>
      <c r="E14" s="7"/>
      <c r="F14" s="3"/>
      <c r="G14" s="46"/>
      <c r="H14" s="3"/>
    </row>
    <row r="15" spans="2:8" s="16" customFormat="1" ht="12.75" hidden="1">
      <c r="B15" s="55"/>
      <c r="C15" s="22" t="s">
        <v>6</v>
      </c>
      <c r="D15" s="21">
        <f>PMT(Tasso_periodico,Totale_pagam,-Ammont_prestito)</f>
        <v>275.42181040596387</v>
      </c>
      <c r="F15" s="22" t="s">
        <v>5</v>
      </c>
      <c r="G15" s="47">
        <f>+Pagam_calcolato*Pagam_per_anno</f>
        <v>3305.061724871566</v>
      </c>
      <c r="H15" s="17"/>
    </row>
    <row r="16" spans="2:8" ht="16.5" customHeight="1" hidden="1">
      <c r="B16" s="56" t="s">
        <v>1</v>
      </c>
      <c r="C16" s="4"/>
      <c r="D16" s="4"/>
      <c r="E16" s="6"/>
      <c r="F16" s="6"/>
      <c r="G16" s="48"/>
      <c r="H16" s="6"/>
    </row>
    <row r="17" spans="2:8" ht="12.75" hidden="1">
      <c r="B17" s="54"/>
      <c r="C17" s="5" t="s">
        <v>2</v>
      </c>
      <c r="D17" s="8">
        <f>IF(Pagam_registrato=0,Pagam_calcolato,Pagam_registrato)</f>
        <v>275.42181040596387</v>
      </c>
      <c r="E17" s="2"/>
      <c r="F17" s="2"/>
      <c r="G17" s="49" t="str">
        <f>"Bilancio iniziale al pagamento "&amp;TEXT(Primo_pagam_num,"0")&amp;":"</f>
        <v>Bilancio iniziale al pagamento 1:</v>
      </c>
      <c r="H17" s="8">
        <f>FV(Tasso_inter_annuale/Pagam_per_anno,Primo_pagam_num-1,Pagam_da_usare,-Ammont_prestito)</f>
        <v>25000</v>
      </c>
    </row>
    <row r="18" spans="2:8" ht="12.75" hidden="1">
      <c r="B18" s="51"/>
      <c r="C18" s="9" t="s">
        <v>3</v>
      </c>
      <c r="D18" s="10">
        <f>IF(H9=0,IF(H10=0,1,H10),1+D12*(YEAR(H9)-YEAR(D13))+INT(D12*(MONTH(H9)-MONTH(D13))/12)+IF(DAY(H9)&gt;DAY(D13),1))</f>
        <v>1</v>
      </c>
      <c r="E18" s="2"/>
      <c r="F18" s="2"/>
      <c r="G18" s="49" t="str">
        <f>"Interesse composto prima del pagamento "&amp;TEXT(Primo_pagam_num,"0")&amp;":"</f>
        <v>Interesse composto prima del pagamento 1:</v>
      </c>
      <c r="H18" s="8">
        <f>Pagam_da_usare*(Primo_pagam_num-1)-(Ammont_prestito-Bilancio_iniz_tab)</f>
        <v>0</v>
      </c>
    </row>
    <row r="19" spans="2:7" ht="8.25" customHeight="1" thickBot="1">
      <c r="B19" s="51"/>
      <c r="G19" s="41"/>
    </row>
    <row r="20" spans="2:11" s="73" customFormat="1" ht="15.75">
      <c r="B20" s="82" t="s">
        <v>12</v>
      </c>
      <c r="C20" s="83"/>
      <c r="D20" s="84" t="s">
        <v>18</v>
      </c>
      <c r="E20" s="85"/>
      <c r="F20" s="86"/>
      <c r="G20" s="95" t="s">
        <v>17</v>
      </c>
      <c r="H20" s="93"/>
      <c r="K20" s="74"/>
    </row>
    <row r="21" spans="2:11" s="80" customFormat="1" ht="14.25" customHeight="1" thickBot="1">
      <c r="B21" s="75" t="s">
        <v>13</v>
      </c>
      <c r="C21" s="76"/>
      <c r="D21" s="77" t="s">
        <v>19</v>
      </c>
      <c r="E21" s="78"/>
      <c r="F21" s="79"/>
      <c r="G21" s="96" t="s">
        <v>7</v>
      </c>
      <c r="H21" s="94"/>
      <c r="K21" s="81"/>
    </row>
    <row r="22" spans="2:12" s="101" customFormat="1" ht="18" customHeight="1">
      <c r="B22" s="109">
        <f>IF(Primo_pagam_num&lt;Totale_pagam,Primo_pagam_num,"")</f>
        <v>1</v>
      </c>
      <c r="C22" s="97">
        <f aca="true" t="shared" si="0" ref="C22:C85">Mostra.Data</f>
        <v>43266</v>
      </c>
      <c r="D22" s="98">
        <f>IF(B22&lt;&gt;"",IF(Bilancio_iniz_tab&lt;0,0,Bilancio_iniz_tab),"")</f>
        <v>25000</v>
      </c>
      <c r="E22" s="98">
        <f aca="true" t="shared" si="1" ref="E22:E85">Interesse</f>
        <v>121.45833333333333</v>
      </c>
      <c r="F22" s="98">
        <f aca="true" t="shared" si="2" ref="F22:F85">Capitale</f>
        <v>153.96347707263055</v>
      </c>
      <c r="G22" s="99">
        <f aca="true" t="shared" si="3" ref="G22:G85">Bilancio.finale</f>
        <v>24846.03652292737</v>
      </c>
      <c r="H22" s="100">
        <f>IF(B22&lt;&gt;"",E22+Interesse_tabella,"")</f>
        <v>121.45833333333333</v>
      </c>
      <c r="K22" s="102"/>
      <c r="L22" s="102"/>
    </row>
    <row r="23" spans="2:12" s="101" customFormat="1" ht="18" customHeight="1">
      <c r="B23" s="110">
        <f aca="true" t="shared" si="4" ref="B23:B86">pagam.Num</f>
        <v>2</v>
      </c>
      <c r="C23" s="104">
        <f t="shared" si="0"/>
        <v>43296</v>
      </c>
      <c r="D23" s="105">
        <f aca="true" t="shared" si="5" ref="D23:D86">Bil.Iniz</f>
        <v>24846.03652292737</v>
      </c>
      <c r="E23" s="105">
        <f t="shared" si="1"/>
        <v>120.71032744055547</v>
      </c>
      <c r="F23" s="105">
        <f t="shared" si="2"/>
        <v>154.71148296540838</v>
      </c>
      <c r="G23" s="106">
        <f t="shared" si="3"/>
        <v>24691.32503996196</v>
      </c>
      <c r="H23" s="100">
        <f aca="true" t="shared" si="6" ref="H23:H86">Interesse.Comp</f>
        <v>242.1686607738888</v>
      </c>
      <c r="K23" s="107"/>
      <c r="L23" s="102"/>
    </row>
    <row r="24" spans="2:12" s="101" customFormat="1" ht="18" customHeight="1">
      <c r="B24" s="110">
        <f t="shared" si="4"/>
        <v>3</v>
      </c>
      <c r="C24" s="104">
        <f t="shared" si="0"/>
        <v>43327</v>
      </c>
      <c r="D24" s="105">
        <f t="shared" si="5"/>
        <v>24691.32503996196</v>
      </c>
      <c r="E24" s="105">
        <f t="shared" si="1"/>
        <v>119.95868748581519</v>
      </c>
      <c r="F24" s="105">
        <f t="shared" si="2"/>
        <v>155.4631229201487</v>
      </c>
      <c r="G24" s="106">
        <f t="shared" si="3"/>
        <v>24535.861917041813</v>
      </c>
      <c r="H24" s="100">
        <f t="shared" si="6"/>
        <v>362.127348259704</v>
      </c>
      <c r="K24" s="102"/>
      <c r="L24" s="102"/>
    </row>
    <row r="25" spans="2:12" s="101" customFormat="1" ht="18" customHeight="1">
      <c r="B25" s="110">
        <f t="shared" si="4"/>
        <v>4</v>
      </c>
      <c r="C25" s="104">
        <f t="shared" si="0"/>
        <v>43358</v>
      </c>
      <c r="D25" s="105">
        <f t="shared" si="5"/>
        <v>24535.861917041813</v>
      </c>
      <c r="E25" s="105">
        <f t="shared" si="1"/>
        <v>119.20339581362815</v>
      </c>
      <c r="F25" s="105">
        <f t="shared" si="2"/>
        <v>156.2184145923357</v>
      </c>
      <c r="G25" s="106">
        <f t="shared" si="3"/>
        <v>24379.64350244948</v>
      </c>
      <c r="H25" s="100">
        <f t="shared" si="6"/>
        <v>481.33074407333214</v>
      </c>
      <c r="K25" s="102"/>
      <c r="L25" s="102"/>
    </row>
    <row r="26" spans="2:12" s="101" customFormat="1" ht="18" customHeight="1">
      <c r="B26" s="103">
        <f t="shared" si="4"/>
        <v>5</v>
      </c>
      <c r="C26" s="104">
        <f t="shared" si="0"/>
        <v>43388</v>
      </c>
      <c r="D26" s="105">
        <f t="shared" si="5"/>
        <v>24379.64350244948</v>
      </c>
      <c r="E26" s="105">
        <f t="shared" si="1"/>
        <v>118.44443468273371</v>
      </c>
      <c r="F26" s="105">
        <f t="shared" si="2"/>
        <v>156.97737572323015</v>
      </c>
      <c r="G26" s="106">
        <f t="shared" si="3"/>
        <v>24222.66612672625</v>
      </c>
      <c r="H26" s="100">
        <f t="shared" si="6"/>
        <v>599.7751787560659</v>
      </c>
      <c r="K26" s="102"/>
      <c r="L26" s="102"/>
    </row>
    <row r="27" spans="2:12" s="101" customFormat="1" ht="18" customHeight="1">
      <c r="B27" s="103">
        <f t="shared" si="4"/>
        <v>6</v>
      </c>
      <c r="C27" s="104">
        <f t="shared" si="0"/>
        <v>43419</v>
      </c>
      <c r="D27" s="105">
        <f t="shared" si="5"/>
        <v>24222.66612672625</v>
      </c>
      <c r="E27" s="105">
        <f t="shared" si="1"/>
        <v>117.68178626567837</v>
      </c>
      <c r="F27" s="105">
        <f t="shared" si="2"/>
        <v>157.7400241402855</v>
      </c>
      <c r="G27" s="106">
        <f t="shared" si="3"/>
        <v>24064.926102585963</v>
      </c>
      <c r="H27" s="100">
        <f t="shared" si="6"/>
        <v>717.4569650217443</v>
      </c>
      <c r="K27" s="102"/>
      <c r="L27" s="102"/>
    </row>
    <row r="28" spans="2:12" s="101" customFormat="1" ht="18" customHeight="1">
      <c r="B28" s="103">
        <f t="shared" si="4"/>
        <v>7</v>
      </c>
      <c r="C28" s="104">
        <f t="shared" si="0"/>
        <v>43449</v>
      </c>
      <c r="D28" s="105">
        <f t="shared" si="5"/>
        <v>24064.926102585963</v>
      </c>
      <c r="E28" s="105">
        <f t="shared" si="1"/>
        <v>116.9154326483968</v>
      </c>
      <c r="F28" s="105">
        <f t="shared" si="2"/>
        <v>158.50637775756707</v>
      </c>
      <c r="G28" s="106">
        <f t="shared" si="3"/>
        <v>23906.419724828396</v>
      </c>
      <c r="H28" s="100">
        <f t="shared" si="6"/>
        <v>834.372397670141</v>
      </c>
      <c r="K28" s="102"/>
      <c r="L28" s="102"/>
    </row>
    <row r="29" spans="2:12" s="101" customFormat="1" ht="18" customHeight="1">
      <c r="B29" s="103">
        <f>pagam.Num</f>
        <v>8</v>
      </c>
      <c r="C29" s="104">
        <f t="shared" si="0"/>
        <v>43480</v>
      </c>
      <c r="D29" s="105">
        <f t="shared" si="5"/>
        <v>23906.419724828396</v>
      </c>
      <c r="E29" s="105">
        <f t="shared" si="1"/>
        <v>116.1453558297913</v>
      </c>
      <c r="F29" s="105">
        <f t="shared" si="2"/>
        <v>159.27645457617257</v>
      </c>
      <c r="G29" s="106">
        <f t="shared" si="3"/>
        <v>23747.143270252225</v>
      </c>
      <c r="H29" s="100">
        <f t="shared" si="6"/>
        <v>950.5177534999323</v>
      </c>
      <c r="K29" s="102"/>
      <c r="L29" s="102"/>
    </row>
    <row r="30" spans="2:12" s="101" customFormat="1" ht="18" customHeight="1">
      <c r="B30" s="103">
        <f t="shared" si="4"/>
        <v>9</v>
      </c>
      <c r="C30" s="104">
        <f t="shared" si="0"/>
        <v>43511</v>
      </c>
      <c r="D30" s="105">
        <f t="shared" si="5"/>
        <v>23747.143270252225</v>
      </c>
      <c r="E30" s="105">
        <f t="shared" si="1"/>
        <v>115.37153772130873</v>
      </c>
      <c r="F30" s="105">
        <f t="shared" si="2"/>
        <v>160.05027268465514</v>
      </c>
      <c r="G30" s="106">
        <f t="shared" si="3"/>
        <v>23587.09299756757</v>
      </c>
      <c r="H30" s="100">
        <f t="shared" si="6"/>
        <v>1065.889291221241</v>
      </c>
      <c r="K30" s="102"/>
      <c r="L30" s="102"/>
    </row>
    <row r="31" spans="2:12" s="101" customFormat="1" ht="18" customHeight="1">
      <c r="B31" s="103">
        <f t="shared" si="4"/>
        <v>10</v>
      </c>
      <c r="C31" s="104">
        <f t="shared" si="0"/>
        <v>43539</v>
      </c>
      <c r="D31" s="105">
        <f t="shared" si="5"/>
        <v>23587.09299756757</v>
      </c>
      <c r="E31" s="105">
        <f t="shared" si="1"/>
        <v>114.59396014651578</v>
      </c>
      <c r="F31" s="105">
        <f t="shared" si="2"/>
        <v>160.8278502594481</v>
      </c>
      <c r="G31" s="106">
        <f t="shared" si="3"/>
        <v>23426.265147308124</v>
      </c>
      <c r="H31" s="100">
        <f t="shared" si="6"/>
        <v>1180.4832513677568</v>
      </c>
      <c r="K31" s="102"/>
      <c r="L31" s="102"/>
    </row>
    <row r="32" spans="2:12" s="101" customFormat="1" ht="18" customHeight="1">
      <c r="B32" s="103">
        <f t="shared" si="4"/>
        <v>11</v>
      </c>
      <c r="C32" s="104">
        <f t="shared" si="0"/>
        <v>43570</v>
      </c>
      <c r="D32" s="105">
        <f t="shared" si="5"/>
        <v>23426.265147308124</v>
      </c>
      <c r="E32" s="105">
        <f t="shared" si="1"/>
        <v>113.81260484067197</v>
      </c>
      <c r="F32" s="105">
        <f t="shared" si="2"/>
        <v>161.60920556529192</v>
      </c>
      <c r="G32" s="106">
        <f t="shared" si="3"/>
        <v>23264.655941742833</v>
      </c>
      <c r="H32" s="100">
        <f t="shared" si="6"/>
        <v>1294.2958562084289</v>
      </c>
      <c r="K32" s="102"/>
      <c r="L32" s="102"/>
    </row>
    <row r="33" spans="2:12" s="101" customFormat="1" ht="18" customHeight="1">
      <c r="B33" s="103">
        <f t="shared" si="4"/>
        <v>12</v>
      </c>
      <c r="C33" s="104">
        <f t="shared" si="0"/>
        <v>43600</v>
      </c>
      <c r="D33" s="105">
        <f t="shared" si="5"/>
        <v>23264.655941742833</v>
      </c>
      <c r="E33" s="105">
        <f t="shared" si="1"/>
        <v>113.0274534503006</v>
      </c>
      <c r="F33" s="105">
        <f t="shared" si="2"/>
        <v>162.39435695566328</v>
      </c>
      <c r="G33" s="106">
        <f t="shared" si="3"/>
        <v>23102.261584787168</v>
      </c>
      <c r="H33" s="100">
        <f t="shared" si="6"/>
        <v>1407.3233096587294</v>
      </c>
      <c r="K33" s="102"/>
      <c r="L33" s="102"/>
    </row>
    <row r="34" spans="2:12" s="101" customFormat="1" ht="18" customHeight="1">
      <c r="B34" s="103">
        <f t="shared" si="4"/>
        <v>13</v>
      </c>
      <c r="C34" s="104">
        <f t="shared" si="0"/>
        <v>43631</v>
      </c>
      <c r="D34" s="105">
        <f t="shared" si="5"/>
        <v>23102.261584787168</v>
      </c>
      <c r="E34" s="105">
        <f t="shared" si="1"/>
        <v>112.23848753275766</v>
      </c>
      <c r="F34" s="105">
        <f t="shared" si="2"/>
        <v>163.1833228732062</v>
      </c>
      <c r="G34" s="106">
        <f t="shared" si="3"/>
        <v>22939.07826191396</v>
      </c>
      <c r="H34" s="100">
        <f t="shared" si="6"/>
        <v>1519.5617971914871</v>
      </c>
      <c r="K34" s="102"/>
      <c r="L34" s="102"/>
    </row>
    <row r="35" spans="2:12" s="101" customFormat="1" ht="18" customHeight="1">
      <c r="B35" s="103">
        <f t="shared" si="4"/>
        <v>14</v>
      </c>
      <c r="C35" s="104">
        <f t="shared" si="0"/>
        <v>43661</v>
      </c>
      <c r="D35" s="105">
        <f t="shared" si="5"/>
        <v>22939.07826191396</v>
      </c>
      <c r="E35" s="105">
        <f t="shared" si="1"/>
        <v>111.44568855579867</v>
      </c>
      <c r="F35" s="105">
        <f t="shared" si="2"/>
        <v>163.9761218501652</v>
      </c>
      <c r="G35" s="106">
        <f t="shared" si="3"/>
        <v>22775.102140063795</v>
      </c>
      <c r="H35" s="100">
        <f t="shared" si="6"/>
        <v>1631.0074857472857</v>
      </c>
      <c r="K35" s="102"/>
      <c r="L35" s="102"/>
    </row>
    <row r="36" spans="2:12" s="101" customFormat="1" ht="18" customHeight="1">
      <c r="B36" s="103">
        <f t="shared" si="4"/>
        <v>15</v>
      </c>
      <c r="C36" s="104">
        <f t="shared" si="0"/>
        <v>43692</v>
      </c>
      <c r="D36" s="105">
        <f t="shared" si="5"/>
        <v>22775.102140063795</v>
      </c>
      <c r="E36" s="105">
        <f t="shared" si="1"/>
        <v>110.64903789714327</v>
      </c>
      <c r="F36" s="105">
        <f t="shared" si="2"/>
        <v>164.7727725088206</v>
      </c>
      <c r="G36" s="106">
        <f t="shared" si="3"/>
        <v>22610.329367554976</v>
      </c>
      <c r="H36" s="100">
        <f t="shared" si="6"/>
        <v>1741.656523644429</v>
      </c>
      <c r="K36" s="102"/>
      <c r="L36" s="102"/>
    </row>
    <row r="37" spans="2:12" s="101" customFormat="1" ht="18" customHeight="1">
      <c r="B37" s="103">
        <f t="shared" si="4"/>
        <v>16</v>
      </c>
      <c r="C37" s="104">
        <f t="shared" si="0"/>
        <v>43723</v>
      </c>
      <c r="D37" s="105">
        <f t="shared" si="5"/>
        <v>22610.329367554976</v>
      </c>
      <c r="E37" s="105">
        <f t="shared" si="1"/>
        <v>109.84851684403793</v>
      </c>
      <c r="F37" s="105">
        <f t="shared" si="2"/>
        <v>165.57329356192594</v>
      </c>
      <c r="G37" s="106">
        <f t="shared" si="3"/>
        <v>22444.75607399305</v>
      </c>
      <c r="H37" s="100">
        <f t="shared" si="6"/>
        <v>1851.5050404884669</v>
      </c>
      <c r="K37" s="102"/>
      <c r="L37" s="102"/>
    </row>
    <row r="38" spans="2:12" s="101" customFormat="1" ht="18" customHeight="1">
      <c r="B38" s="103">
        <f t="shared" si="4"/>
        <v>17</v>
      </c>
      <c r="C38" s="104">
        <f t="shared" si="0"/>
        <v>43753</v>
      </c>
      <c r="D38" s="105">
        <f t="shared" si="5"/>
        <v>22444.75607399305</v>
      </c>
      <c r="E38" s="105">
        <f t="shared" si="1"/>
        <v>109.04410659281623</v>
      </c>
      <c r="F38" s="105">
        <f t="shared" si="2"/>
        <v>166.37770381314763</v>
      </c>
      <c r="G38" s="106">
        <f t="shared" si="3"/>
        <v>22278.3783701799</v>
      </c>
      <c r="H38" s="100">
        <f t="shared" si="6"/>
        <v>1960.549147081283</v>
      </c>
      <c r="K38" s="102"/>
      <c r="L38" s="102"/>
    </row>
    <row r="39" spans="2:12" s="101" customFormat="1" ht="18" customHeight="1">
      <c r="B39" s="103">
        <f t="shared" si="4"/>
        <v>18</v>
      </c>
      <c r="C39" s="104">
        <f t="shared" si="0"/>
        <v>43784</v>
      </c>
      <c r="D39" s="105">
        <f t="shared" si="5"/>
        <v>22278.3783701799</v>
      </c>
      <c r="E39" s="105">
        <f t="shared" si="1"/>
        <v>108.23578824845735</v>
      </c>
      <c r="F39" s="105">
        <f t="shared" si="2"/>
        <v>167.1860221575065</v>
      </c>
      <c r="G39" s="106">
        <f t="shared" si="3"/>
        <v>22111.192348022392</v>
      </c>
      <c r="H39" s="100">
        <f t="shared" si="6"/>
        <v>2068.7849353297406</v>
      </c>
      <c r="K39" s="102"/>
      <c r="L39" s="102"/>
    </row>
    <row r="40" spans="2:12" s="101" customFormat="1" ht="18" customHeight="1">
      <c r="B40" s="103">
        <f t="shared" si="4"/>
        <v>19</v>
      </c>
      <c r="C40" s="104">
        <f t="shared" si="0"/>
        <v>43814</v>
      </c>
      <c r="D40" s="105">
        <f t="shared" si="5"/>
        <v>22111.192348022392</v>
      </c>
      <c r="E40" s="105">
        <f t="shared" si="1"/>
        <v>107.42354282414212</v>
      </c>
      <c r="F40" s="105">
        <f t="shared" si="2"/>
        <v>167.99826758182175</v>
      </c>
      <c r="G40" s="106">
        <f t="shared" si="3"/>
        <v>21943.19408044057</v>
      </c>
      <c r="H40" s="100">
        <f t="shared" si="6"/>
        <v>2176.208478153883</v>
      </c>
      <c r="K40" s="102"/>
      <c r="L40" s="102"/>
    </row>
    <row r="41" spans="2:12" s="101" customFormat="1" ht="18" customHeight="1">
      <c r="B41" s="103">
        <f t="shared" si="4"/>
        <v>20</v>
      </c>
      <c r="C41" s="104">
        <f t="shared" si="0"/>
        <v>43845</v>
      </c>
      <c r="D41" s="105">
        <f t="shared" si="5"/>
        <v>21943.19408044057</v>
      </c>
      <c r="E41" s="105">
        <f t="shared" si="1"/>
        <v>106.6073512408071</v>
      </c>
      <c r="F41" s="105">
        <f t="shared" si="2"/>
        <v>168.81445916515676</v>
      </c>
      <c r="G41" s="106">
        <f t="shared" si="3"/>
        <v>21774.379621275413</v>
      </c>
      <c r="H41" s="100">
        <f t="shared" si="6"/>
        <v>2282.81582939469</v>
      </c>
      <c r="K41" s="102"/>
      <c r="L41" s="102"/>
    </row>
    <row r="42" spans="2:12" s="101" customFormat="1" ht="18" customHeight="1">
      <c r="B42" s="103">
        <f t="shared" si="4"/>
        <v>21</v>
      </c>
      <c r="C42" s="104">
        <f t="shared" si="0"/>
        <v>43876</v>
      </c>
      <c r="D42" s="105">
        <f t="shared" si="5"/>
        <v>21774.379621275413</v>
      </c>
      <c r="E42" s="105">
        <f t="shared" si="1"/>
        <v>105.78719432669638</v>
      </c>
      <c r="F42" s="105">
        <f t="shared" si="2"/>
        <v>169.6346160792675</v>
      </c>
      <c r="G42" s="106">
        <f t="shared" si="3"/>
        <v>21604.745005196146</v>
      </c>
      <c r="H42" s="100">
        <f t="shared" si="6"/>
        <v>2388.6030237213863</v>
      </c>
      <c r="K42" s="102"/>
      <c r="L42" s="102"/>
    </row>
    <row r="43" spans="2:12" s="101" customFormat="1" ht="18" customHeight="1">
      <c r="B43" s="103">
        <f t="shared" si="4"/>
        <v>22</v>
      </c>
      <c r="C43" s="104">
        <f t="shared" si="0"/>
        <v>43905</v>
      </c>
      <c r="D43" s="105">
        <f t="shared" si="5"/>
        <v>21604.745005196146</v>
      </c>
      <c r="E43" s="105">
        <f t="shared" si="1"/>
        <v>104.96305281691127</v>
      </c>
      <c r="F43" s="105">
        <f t="shared" si="2"/>
        <v>170.4587575890526</v>
      </c>
      <c r="G43" s="106">
        <f t="shared" si="3"/>
        <v>21434.286247607095</v>
      </c>
      <c r="H43" s="100">
        <f t="shared" si="6"/>
        <v>2493.5660765382977</v>
      </c>
      <c r="J43" s="102"/>
      <c r="K43" s="102"/>
      <c r="L43" s="102"/>
    </row>
    <row r="44" spans="2:12" s="101" customFormat="1" ht="18" customHeight="1">
      <c r="B44" s="103">
        <f t="shared" si="4"/>
        <v>23</v>
      </c>
      <c r="C44" s="104">
        <f t="shared" si="0"/>
        <v>43936</v>
      </c>
      <c r="D44" s="105">
        <f t="shared" si="5"/>
        <v>21434.286247607095</v>
      </c>
      <c r="E44" s="105">
        <f t="shared" si="1"/>
        <v>104.13490735295781</v>
      </c>
      <c r="F44" s="105">
        <f t="shared" si="2"/>
        <v>171.28690305300606</v>
      </c>
      <c r="G44" s="106">
        <f t="shared" si="3"/>
        <v>21262.99934455409</v>
      </c>
      <c r="H44" s="100">
        <f t="shared" si="6"/>
        <v>2597.7009838912554</v>
      </c>
      <c r="J44" s="102"/>
      <c r="K44" s="102"/>
      <c r="L44" s="102"/>
    </row>
    <row r="45" spans="2:12" s="101" customFormat="1" ht="18" customHeight="1">
      <c r="B45" s="103">
        <f t="shared" si="4"/>
        <v>24</v>
      </c>
      <c r="C45" s="104">
        <f t="shared" si="0"/>
        <v>43966</v>
      </c>
      <c r="D45" s="105">
        <f t="shared" si="5"/>
        <v>21262.99934455409</v>
      </c>
      <c r="E45" s="105">
        <f t="shared" si="1"/>
        <v>103.30273848229196</v>
      </c>
      <c r="F45" s="105">
        <f t="shared" si="2"/>
        <v>172.11907192367192</v>
      </c>
      <c r="G45" s="106">
        <f t="shared" si="3"/>
        <v>21090.880272630417</v>
      </c>
      <c r="H45" s="100">
        <f t="shared" si="6"/>
        <v>2701.0037223735476</v>
      </c>
      <c r="J45" s="102"/>
      <c r="K45" s="102"/>
      <c r="L45" s="102"/>
    </row>
    <row r="46" spans="2:12" s="101" customFormat="1" ht="18" customHeight="1">
      <c r="B46" s="103">
        <f t="shared" si="4"/>
        <v>25</v>
      </c>
      <c r="C46" s="104">
        <f t="shared" si="0"/>
        <v>43997</v>
      </c>
      <c r="D46" s="105">
        <f t="shared" si="5"/>
        <v>21090.880272630417</v>
      </c>
      <c r="E46" s="105">
        <f t="shared" si="1"/>
        <v>102.46652665786277</v>
      </c>
      <c r="F46" s="105">
        <f t="shared" si="2"/>
        <v>172.9552837481011</v>
      </c>
      <c r="G46" s="106">
        <f t="shared" si="3"/>
        <v>20917.924988882314</v>
      </c>
      <c r="H46" s="100">
        <f t="shared" si="6"/>
        <v>2803.4702490314103</v>
      </c>
      <c r="J46" s="102"/>
      <c r="K46" s="102"/>
      <c r="L46" s="102"/>
    </row>
    <row r="47" spans="2:12" s="101" customFormat="1" ht="18" customHeight="1">
      <c r="B47" s="103">
        <f t="shared" si="4"/>
        <v>26</v>
      </c>
      <c r="C47" s="104">
        <f t="shared" si="0"/>
        <v>44027</v>
      </c>
      <c r="D47" s="105">
        <f t="shared" si="5"/>
        <v>20917.924988882314</v>
      </c>
      <c r="E47" s="105">
        <f t="shared" si="1"/>
        <v>101.62625223765325</v>
      </c>
      <c r="F47" s="105">
        <f t="shared" si="2"/>
        <v>173.7955581683106</v>
      </c>
      <c r="G47" s="106">
        <f t="shared" si="3"/>
        <v>20744.129430714005</v>
      </c>
      <c r="H47" s="100">
        <f t="shared" si="6"/>
        <v>2905.0965012690635</v>
      </c>
      <c r="J47" s="102"/>
      <c r="K47" s="102"/>
      <c r="L47" s="102"/>
    </row>
    <row r="48" spans="2:12" s="101" customFormat="1" ht="18" customHeight="1">
      <c r="B48" s="103">
        <f t="shared" si="4"/>
        <v>27</v>
      </c>
      <c r="C48" s="104">
        <f t="shared" si="0"/>
        <v>44058</v>
      </c>
      <c r="D48" s="105">
        <f t="shared" si="5"/>
        <v>20744.129430714005</v>
      </c>
      <c r="E48" s="105">
        <f t="shared" si="1"/>
        <v>100.78189548421888</v>
      </c>
      <c r="F48" s="105">
        <f t="shared" si="2"/>
        <v>174.639914921745</v>
      </c>
      <c r="G48" s="106">
        <f t="shared" si="3"/>
        <v>20569.48951579226</v>
      </c>
      <c r="H48" s="100">
        <f t="shared" si="6"/>
        <v>3005.8783967532822</v>
      </c>
      <c r="K48" s="102"/>
      <c r="L48" s="102"/>
    </row>
    <row r="49" spans="2:11" s="101" customFormat="1" ht="18" customHeight="1">
      <c r="B49" s="103">
        <f t="shared" si="4"/>
        <v>28</v>
      </c>
      <c r="C49" s="104">
        <f t="shared" si="0"/>
        <v>44089</v>
      </c>
      <c r="D49" s="105">
        <f t="shared" si="5"/>
        <v>20569.48951579226</v>
      </c>
      <c r="E49" s="105">
        <f t="shared" si="1"/>
        <v>99.93343656422405</v>
      </c>
      <c r="F49" s="105">
        <f t="shared" si="2"/>
        <v>175.48837384173981</v>
      </c>
      <c r="G49" s="106">
        <f t="shared" si="3"/>
        <v>20394.001141950517</v>
      </c>
      <c r="H49" s="100">
        <f t="shared" si="6"/>
        <v>3105.811833317506</v>
      </c>
      <c r="K49" s="102"/>
    </row>
    <row r="50" spans="2:11" s="101" customFormat="1" ht="18" customHeight="1">
      <c r="B50" s="103">
        <f t="shared" si="4"/>
        <v>29</v>
      </c>
      <c r="C50" s="104">
        <f t="shared" si="0"/>
        <v>44119</v>
      </c>
      <c r="D50" s="105">
        <f t="shared" si="5"/>
        <v>20394.001141950517</v>
      </c>
      <c r="E50" s="105">
        <f t="shared" si="1"/>
        <v>99.08085554797627</v>
      </c>
      <c r="F50" s="105">
        <f t="shared" si="2"/>
        <v>176.34095485798758</v>
      </c>
      <c r="G50" s="106">
        <f t="shared" si="3"/>
        <v>20217.66018709253</v>
      </c>
      <c r="H50" s="100">
        <f t="shared" si="6"/>
        <v>3204.8926888654823</v>
      </c>
      <c r="K50" s="102"/>
    </row>
    <row r="51" spans="2:11" s="101" customFormat="1" ht="18" customHeight="1">
      <c r="B51" s="103">
        <f t="shared" si="4"/>
        <v>30</v>
      </c>
      <c r="C51" s="104">
        <f t="shared" si="0"/>
        <v>44150</v>
      </c>
      <c r="D51" s="105">
        <f t="shared" si="5"/>
        <v>20217.66018709253</v>
      </c>
      <c r="E51" s="105">
        <f t="shared" si="1"/>
        <v>98.22413240895787</v>
      </c>
      <c r="F51" s="105">
        <f t="shared" si="2"/>
        <v>177.197677997006</v>
      </c>
      <c r="G51" s="106">
        <f t="shared" si="3"/>
        <v>20040.462509095523</v>
      </c>
      <c r="H51" s="100">
        <f t="shared" si="6"/>
        <v>3303.11682127444</v>
      </c>
      <c r="K51" s="102"/>
    </row>
    <row r="52" spans="2:11" s="101" customFormat="1" ht="18" customHeight="1">
      <c r="B52" s="103">
        <f t="shared" si="4"/>
        <v>31</v>
      </c>
      <c r="C52" s="104">
        <f t="shared" si="0"/>
        <v>44180</v>
      </c>
      <c r="D52" s="105">
        <f t="shared" si="5"/>
        <v>20040.462509095523</v>
      </c>
      <c r="E52" s="105">
        <f t="shared" si="1"/>
        <v>97.36324702335575</v>
      </c>
      <c r="F52" s="105">
        <f t="shared" si="2"/>
        <v>178.0585633826081</v>
      </c>
      <c r="G52" s="106">
        <f t="shared" si="3"/>
        <v>19862.403945712915</v>
      </c>
      <c r="H52" s="100">
        <f t="shared" si="6"/>
        <v>3400.4800682977957</v>
      </c>
      <c r="K52" s="102"/>
    </row>
    <row r="53" spans="2:11" s="101" customFormat="1" ht="18" customHeight="1">
      <c r="B53" s="103">
        <f t="shared" si="4"/>
        <v>32</v>
      </c>
      <c r="C53" s="104">
        <f t="shared" si="0"/>
        <v>44211</v>
      </c>
      <c r="D53" s="105">
        <f t="shared" si="5"/>
        <v>19862.403945712915</v>
      </c>
      <c r="E53" s="105">
        <f t="shared" si="1"/>
        <v>96.49817916958858</v>
      </c>
      <c r="F53" s="105">
        <f t="shared" si="2"/>
        <v>178.9236312363753</v>
      </c>
      <c r="G53" s="106">
        <f t="shared" si="3"/>
        <v>19683.48031447654</v>
      </c>
      <c r="H53" s="100">
        <f t="shared" si="6"/>
        <v>3496.9782474673843</v>
      </c>
      <c r="K53" s="102"/>
    </row>
    <row r="54" spans="2:11" s="101" customFormat="1" ht="18" customHeight="1">
      <c r="B54" s="103">
        <f t="shared" si="4"/>
        <v>33</v>
      </c>
      <c r="C54" s="104">
        <f t="shared" si="0"/>
        <v>44242</v>
      </c>
      <c r="D54" s="105">
        <f t="shared" si="5"/>
        <v>19683.48031447654</v>
      </c>
      <c r="E54" s="105">
        <f t="shared" si="1"/>
        <v>95.62890852783185</v>
      </c>
      <c r="F54" s="105">
        <f t="shared" si="2"/>
        <v>179.792901878132</v>
      </c>
      <c r="G54" s="106">
        <f t="shared" si="3"/>
        <v>19503.687412598407</v>
      </c>
      <c r="H54" s="100">
        <f t="shared" si="6"/>
        <v>3592.607155995216</v>
      </c>
      <c r="K54" s="102"/>
    </row>
    <row r="55" spans="2:11" s="101" customFormat="1" ht="18" customHeight="1">
      <c r="B55" s="103">
        <f t="shared" si="4"/>
        <v>34</v>
      </c>
      <c r="C55" s="104">
        <f t="shared" si="0"/>
        <v>44270</v>
      </c>
      <c r="D55" s="105">
        <f t="shared" si="5"/>
        <v>19503.687412598407</v>
      </c>
      <c r="E55" s="105">
        <f t="shared" si="1"/>
        <v>94.75541467954059</v>
      </c>
      <c r="F55" s="105">
        <f t="shared" si="2"/>
        <v>180.66639572642327</v>
      </c>
      <c r="G55" s="106">
        <f t="shared" si="3"/>
        <v>19323.021016871982</v>
      </c>
      <c r="H55" s="100">
        <f t="shared" si="6"/>
        <v>3687.3625706747566</v>
      </c>
      <c r="K55" s="102"/>
    </row>
    <row r="56" spans="2:11" s="101" customFormat="1" ht="18" customHeight="1">
      <c r="B56" s="103">
        <f t="shared" si="4"/>
        <v>35</v>
      </c>
      <c r="C56" s="104">
        <f t="shared" si="0"/>
        <v>44301</v>
      </c>
      <c r="D56" s="105">
        <f t="shared" si="5"/>
        <v>19323.021016871982</v>
      </c>
      <c r="E56" s="105">
        <f t="shared" si="1"/>
        <v>93.87767710696971</v>
      </c>
      <c r="F56" s="105">
        <f t="shared" si="2"/>
        <v>181.54413329899415</v>
      </c>
      <c r="G56" s="106">
        <f t="shared" si="3"/>
        <v>19141.47688357299</v>
      </c>
      <c r="H56" s="100">
        <f t="shared" si="6"/>
        <v>3781.2402477817263</v>
      </c>
      <c r="K56" s="102"/>
    </row>
    <row r="57" spans="2:8" s="101" customFormat="1" ht="18" customHeight="1">
      <c r="B57" s="103">
        <f t="shared" si="4"/>
        <v>36</v>
      </c>
      <c r="C57" s="104">
        <f t="shared" si="0"/>
        <v>44331</v>
      </c>
      <c r="D57" s="105">
        <f t="shared" si="5"/>
        <v>19141.47688357299</v>
      </c>
      <c r="E57" s="105">
        <f t="shared" si="1"/>
        <v>92.9956751926921</v>
      </c>
      <c r="F57" s="105">
        <f t="shared" si="2"/>
        <v>182.42613521327178</v>
      </c>
      <c r="G57" s="106">
        <f t="shared" si="3"/>
        <v>18959.050748359718</v>
      </c>
      <c r="H57" s="100">
        <f t="shared" si="6"/>
        <v>3874.2359229744184</v>
      </c>
    </row>
    <row r="58" spans="2:8" s="101" customFormat="1" ht="18" customHeight="1">
      <c r="B58" s="103">
        <f t="shared" si="4"/>
        <v>37</v>
      </c>
      <c r="C58" s="104">
        <f t="shared" si="0"/>
        <v>44362</v>
      </c>
      <c r="D58" s="105">
        <f t="shared" si="5"/>
        <v>18959.050748359718</v>
      </c>
      <c r="E58" s="105">
        <f t="shared" si="1"/>
        <v>92.1093882191143</v>
      </c>
      <c r="F58" s="105">
        <f t="shared" si="2"/>
        <v>183.31242218684957</v>
      </c>
      <c r="G58" s="106">
        <f t="shared" si="3"/>
        <v>18775.73832617287</v>
      </c>
      <c r="H58" s="100">
        <f t="shared" si="6"/>
        <v>3966.345311193533</v>
      </c>
    </row>
    <row r="59" spans="2:8" s="101" customFormat="1" ht="18" customHeight="1">
      <c r="B59" s="103">
        <f t="shared" si="4"/>
        <v>38</v>
      </c>
      <c r="C59" s="104">
        <f t="shared" si="0"/>
        <v>44392</v>
      </c>
      <c r="D59" s="105">
        <f t="shared" si="5"/>
        <v>18775.73832617287</v>
      </c>
      <c r="E59" s="105">
        <f t="shared" si="1"/>
        <v>91.21879536798986</v>
      </c>
      <c r="F59" s="105">
        <f t="shared" si="2"/>
        <v>184.203015037974</v>
      </c>
      <c r="G59" s="106">
        <f t="shared" si="3"/>
        <v>18591.535311134896</v>
      </c>
      <c r="H59" s="100">
        <f t="shared" si="6"/>
        <v>4057.5641065615227</v>
      </c>
    </row>
    <row r="60" spans="2:8" s="101" customFormat="1" ht="18" customHeight="1">
      <c r="B60" s="103">
        <f t="shared" si="4"/>
        <v>39</v>
      </c>
      <c r="C60" s="104">
        <f t="shared" si="0"/>
        <v>44423</v>
      </c>
      <c r="D60" s="105">
        <f t="shared" si="5"/>
        <v>18591.535311134896</v>
      </c>
      <c r="E60" s="105">
        <f t="shared" si="1"/>
        <v>90.32387571993037</v>
      </c>
      <c r="F60" s="105">
        <f t="shared" si="2"/>
        <v>185.0979346860335</v>
      </c>
      <c r="G60" s="106">
        <f t="shared" si="3"/>
        <v>18406.437376448863</v>
      </c>
      <c r="H60" s="100">
        <f t="shared" si="6"/>
        <v>4147.887982281453</v>
      </c>
    </row>
    <row r="61" spans="2:8" s="101" customFormat="1" ht="18" customHeight="1">
      <c r="B61" s="103">
        <f t="shared" si="4"/>
        <v>40</v>
      </c>
      <c r="C61" s="104">
        <f t="shared" si="0"/>
        <v>44454</v>
      </c>
      <c r="D61" s="105">
        <f t="shared" si="5"/>
        <v>18406.437376448863</v>
      </c>
      <c r="E61" s="105">
        <f t="shared" si="1"/>
        <v>89.42460825391406</v>
      </c>
      <c r="F61" s="105">
        <f t="shared" si="2"/>
        <v>185.9972021520498</v>
      </c>
      <c r="G61" s="106">
        <f t="shared" si="3"/>
        <v>18220.44017429681</v>
      </c>
      <c r="H61" s="100">
        <f t="shared" si="6"/>
        <v>4237.312590535367</v>
      </c>
    </row>
    <row r="62" spans="2:8" s="101" customFormat="1" ht="18" customHeight="1">
      <c r="B62" s="103">
        <f t="shared" si="4"/>
        <v>41</v>
      </c>
      <c r="C62" s="104">
        <f t="shared" si="0"/>
        <v>44484</v>
      </c>
      <c r="D62" s="105">
        <f t="shared" si="5"/>
        <v>18220.44017429681</v>
      </c>
      <c r="E62" s="105">
        <f t="shared" si="1"/>
        <v>88.52097184679201</v>
      </c>
      <c r="F62" s="105">
        <f t="shared" si="2"/>
        <v>186.90083855917186</v>
      </c>
      <c r="G62" s="106">
        <f t="shared" si="3"/>
        <v>18033.539335737638</v>
      </c>
      <c r="H62" s="100">
        <f t="shared" si="6"/>
        <v>4325.8335623821595</v>
      </c>
    </row>
    <row r="63" spans="2:8" s="101" customFormat="1" ht="18" customHeight="1">
      <c r="B63" s="103">
        <f t="shared" si="4"/>
        <v>42</v>
      </c>
      <c r="C63" s="104">
        <f t="shared" si="0"/>
        <v>44515</v>
      </c>
      <c r="D63" s="105">
        <f t="shared" si="5"/>
        <v>18033.539335737638</v>
      </c>
      <c r="E63" s="105">
        <f t="shared" si="1"/>
        <v>87.61294527279203</v>
      </c>
      <c r="F63" s="105">
        <f t="shared" si="2"/>
        <v>187.80886513317182</v>
      </c>
      <c r="G63" s="106">
        <f t="shared" si="3"/>
        <v>17845.730470604467</v>
      </c>
      <c r="H63" s="100">
        <f t="shared" si="6"/>
        <v>4413.446507654951</v>
      </c>
    </row>
    <row r="64" spans="2:8" s="101" customFormat="1" ht="18" customHeight="1">
      <c r="B64" s="103">
        <f t="shared" si="4"/>
        <v>43</v>
      </c>
      <c r="C64" s="104">
        <f t="shared" si="0"/>
        <v>44545</v>
      </c>
      <c r="D64" s="105">
        <f t="shared" si="5"/>
        <v>17845.730470604467</v>
      </c>
      <c r="E64" s="105">
        <f t="shared" si="1"/>
        <v>86.70050720302004</v>
      </c>
      <c r="F64" s="105">
        <f t="shared" si="2"/>
        <v>188.72130320294383</v>
      </c>
      <c r="G64" s="106">
        <f t="shared" si="3"/>
        <v>17657.009167401524</v>
      </c>
      <c r="H64" s="100">
        <f t="shared" si="6"/>
        <v>4500.147014857971</v>
      </c>
    </row>
    <row r="65" spans="2:8" s="101" customFormat="1" ht="18" customHeight="1">
      <c r="B65" s="103">
        <f t="shared" si="4"/>
        <v>44</v>
      </c>
      <c r="C65" s="104">
        <f t="shared" si="0"/>
        <v>44576</v>
      </c>
      <c r="D65" s="105">
        <f t="shared" si="5"/>
        <v>17657.009167401524</v>
      </c>
      <c r="E65" s="105">
        <f t="shared" si="1"/>
        <v>85.78363620495907</v>
      </c>
      <c r="F65" s="105">
        <f t="shared" si="2"/>
        <v>189.6381742010048</v>
      </c>
      <c r="G65" s="106">
        <f t="shared" si="3"/>
        <v>17467.37099320052</v>
      </c>
      <c r="H65" s="100">
        <f t="shared" si="6"/>
        <v>4585.93065106293</v>
      </c>
    </row>
    <row r="66" spans="2:8" s="101" customFormat="1" ht="18" customHeight="1">
      <c r="B66" s="103">
        <f t="shared" si="4"/>
        <v>45</v>
      </c>
      <c r="C66" s="104">
        <f t="shared" si="0"/>
        <v>44607</v>
      </c>
      <c r="D66" s="105">
        <f t="shared" si="5"/>
        <v>17467.37099320052</v>
      </c>
      <c r="E66" s="105">
        <f t="shared" si="1"/>
        <v>84.86231074196586</v>
      </c>
      <c r="F66" s="105">
        <f t="shared" si="2"/>
        <v>190.559499663998</v>
      </c>
      <c r="G66" s="106">
        <f t="shared" si="3"/>
        <v>17276.81149353652</v>
      </c>
      <c r="H66" s="100">
        <f t="shared" si="6"/>
        <v>4670.792961804897</v>
      </c>
    </row>
    <row r="67" spans="2:8" s="101" customFormat="1" ht="18" customHeight="1">
      <c r="B67" s="103">
        <f t="shared" si="4"/>
        <v>46</v>
      </c>
      <c r="C67" s="104">
        <f t="shared" si="0"/>
        <v>44635</v>
      </c>
      <c r="D67" s="105">
        <f t="shared" si="5"/>
        <v>17276.81149353652</v>
      </c>
      <c r="E67" s="105">
        <f t="shared" si="1"/>
        <v>83.93650917276493</v>
      </c>
      <c r="F67" s="105">
        <f t="shared" si="2"/>
        <v>191.48530123319892</v>
      </c>
      <c r="G67" s="106">
        <f t="shared" si="3"/>
        <v>17085.32619230332</v>
      </c>
      <c r="H67" s="100">
        <f t="shared" si="6"/>
        <v>4754.729470977662</v>
      </c>
    </row>
    <row r="68" spans="2:8" s="101" customFormat="1" ht="18" customHeight="1">
      <c r="B68" s="103">
        <f t="shared" si="4"/>
        <v>47</v>
      </c>
      <c r="C68" s="104">
        <f t="shared" si="0"/>
        <v>44666</v>
      </c>
      <c r="D68" s="105">
        <f t="shared" si="5"/>
        <v>17085.32619230332</v>
      </c>
      <c r="E68" s="105">
        <f t="shared" si="1"/>
        <v>83.0062097509403</v>
      </c>
      <c r="F68" s="105">
        <f t="shared" si="2"/>
        <v>192.41560065502358</v>
      </c>
      <c r="G68" s="106">
        <f t="shared" si="3"/>
        <v>16892.9105916483</v>
      </c>
      <c r="H68" s="100">
        <f t="shared" si="6"/>
        <v>4837.735680728601</v>
      </c>
    </row>
    <row r="69" spans="2:8" s="101" customFormat="1" ht="18" customHeight="1">
      <c r="B69" s="103">
        <f t="shared" si="4"/>
        <v>48</v>
      </c>
      <c r="C69" s="104">
        <f t="shared" si="0"/>
        <v>44696</v>
      </c>
      <c r="D69" s="105">
        <f t="shared" si="5"/>
        <v>16892.9105916483</v>
      </c>
      <c r="E69" s="105">
        <f t="shared" si="1"/>
        <v>82.07139062442465</v>
      </c>
      <c r="F69" s="105">
        <f t="shared" si="2"/>
        <v>193.35041978153922</v>
      </c>
      <c r="G69" s="106">
        <f t="shared" si="3"/>
        <v>16699.56017186676</v>
      </c>
      <c r="H69" s="100">
        <f t="shared" si="6"/>
        <v>4919.807071353026</v>
      </c>
    </row>
    <row r="70" spans="2:8" s="101" customFormat="1" ht="18" customHeight="1">
      <c r="B70" s="103">
        <f t="shared" si="4"/>
        <v>49</v>
      </c>
      <c r="C70" s="104">
        <f t="shared" si="0"/>
        <v>44727</v>
      </c>
      <c r="D70" s="105">
        <f t="shared" si="5"/>
        <v>16699.56017186676</v>
      </c>
      <c r="E70" s="105">
        <f t="shared" si="1"/>
        <v>81.13202983498601</v>
      </c>
      <c r="F70" s="105">
        <f t="shared" si="2"/>
        <v>194.28978057097785</v>
      </c>
      <c r="G70" s="106">
        <f t="shared" si="3"/>
        <v>16505.270391295784</v>
      </c>
      <c r="H70" s="100">
        <f t="shared" si="6"/>
        <v>5000.939101188012</v>
      </c>
    </row>
    <row r="71" spans="2:8" s="101" customFormat="1" ht="18" customHeight="1">
      <c r="B71" s="103">
        <f t="shared" si="4"/>
        <v>50</v>
      </c>
      <c r="C71" s="104">
        <f t="shared" si="0"/>
        <v>44757</v>
      </c>
      <c r="D71" s="105">
        <f t="shared" si="5"/>
        <v>16505.270391295784</v>
      </c>
      <c r="E71" s="105">
        <f t="shared" si="1"/>
        <v>80.18810531771202</v>
      </c>
      <c r="F71" s="105">
        <f t="shared" si="2"/>
        <v>195.23370508825184</v>
      </c>
      <c r="G71" s="106">
        <f t="shared" si="3"/>
        <v>16310.036686207532</v>
      </c>
      <c r="H71" s="100">
        <f t="shared" si="6"/>
        <v>5081.127206505724</v>
      </c>
    </row>
    <row r="72" spans="2:8" s="101" customFormat="1" ht="18" customHeight="1">
      <c r="B72" s="103">
        <f t="shared" si="4"/>
        <v>51</v>
      </c>
      <c r="C72" s="104">
        <f t="shared" si="0"/>
        <v>44788</v>
      </c>
      <c r="D72" s="105">
        <f t="shared" si="5"/>
        <v>16310.036686207532</v>
      </c>
      <c r="E72" s="105">
        <f t="shared" si="1"/>
        <v>79.2395949004916</v>
      </c>
      <c r="F72" s="105">
        <f t="shared" si="2"/>
        <v>196.18221550547227</v>
      </c>
      <c r="G72" s="106">
        <f t="shared" si="3"/>
        <v>16113.85447070206</v>
      </c>
      <c r="H72" s="100">
        <f t="shared" si="6"/>
        <v>5160.366801406215</v>
      </c>
    </row>
    <row r="73" spans="2:8" s="101" customFormat="1" ht="18" customHeight="1">
      <c r="B73" s="103">
        <f t="shared" si="4"/>
        <v>52</v>
      </c>
      <c r="C73" s="104">
        <f t="shared" si="0"/>
        <v>44819</v>
      </c>
      <c r="D73" s="105">
        <f t="shared" si="5"/>
        <v>16113.85447070206</v>
      </c>
      <c r="E73" s="105">
        <f t="shared" si="1"/>
        <v>78.28647630349417</v>
      </c>
      <c r="F73" s="105">
        <f t="shared" si="2"/>
        <v>197.1353341024697</v>
      </c>
      <c r="G73" s="106">
        <f t="shared" si="3"/>
        <v>15916.71913659959</v>
      </c>
      <c r="H73" s="100">
        <f t="shared" si="6"/>
        <v>5238.653277709709</v>
      </c>
    </row>
    <row r="74" spans="2:8" s="101" customFormat="1" ht="18" customHeight="1">
      <c r="B74" s="103">
        <f t="shared" si="4"/>
        <v>53</v>
      </c>
      <c r="C74" s="104">
        <f t="shared" si="0"/>
        <v>44849</v>
      </c>
      <c r="D74" s="105">
        <f t="shared" si="5"/>
        <v>15916.71913659959</v>
      </c>
      <c r="E74" s="105">
        <f t="shared" si="1"/>
        <v>77.32872713864634</v>
      </c>
      <c r="F74" s="105">
        <f t="shared" si="2"/>
        <v>198.09308326731752</v>
      </c>
      <c r="G74" s="106">
        <f t="shared" si="3"/>
        <v>15718.626053332271</v>
      </c>
      <c r="H74" s="100">
        <f t="shared" si="6"/>
        <v>5315.982004848355</v>
      </c>
    </row>
    <row r="75" spans="2:8" s="101" customFormat="1" ht="18" customHeight="1">
      <c r="B75" s="103">
        <f t="shared" si="4"/>
        <v>54</v>
      </c>
      <c r="C75" s="104">
        <f t="shared" si="0"/>
        <v>44880</v>
      </c>
      <c r="D75" s="105">
        <f t="shared" si="5"/>
        <v>15718.626053332271</v>
      </c>
      <c r="E75" s="105">
        <f t="shared" si="1"/>
        <v>76.36632490910596</v>
      </c>
      <c r="F75" s="105">
        <f t="shared" si="2"/>
        <v>199.0554854968579</v>
      </c>
      <c r="G75" s="106">
        <f t="shared" si="3"/>
        <v>15519.570567835413</v>
      </c>
      <c r="H75" s="100">
        <f t="shared" si="6"/>
        <v>5392.348329757461</v>
      </c>
    </row>
    <row r="76" spans="2:8" s="101" customFormat="1" ht="18" customHeight="1">
      <c r="B76" s="103">
        <f t="shared" si="4"/>
        <v>55</v>
      </c>
      <c r="C76" s="104">
        <f t="shared" si="0"/>
        <v>44910</v>
      </c>
      <c r="D76" s="105">
        <f t="shared" si="5"/>
        <v>15519.570567835413</v>
      </c>
      <c r="E76" s="105">
        <f t="shared" si="1"/>
        <v>75.39924700873372</v>
      </c>
      <c r="F76" s="105">
        <f t="shared" si="2"/>
        <v>200.02256339723016</v>
      </c>
      <c r="G76" s="106">
        <f t="shared" si="3"/>
        <v>15319.548004438184</v>
      </c>
      <c r="H76" s="100">
        <f t="shared" si="6"/>
        <v>5467.747576766195</v>
      </c>
    </row>
    <row r="77" spans="2:8" s="101" customFormat="1" ht="18" customHeight="1">
      <c r="B77" s="103">
        <f t="shared" si="4"/>
        <v>56</v>
      </c>
      <c r="C77" s="104">
        <f t="shared" si="0"/>
        <v>44941</v>
      </c>
      <c r="D77" s="105">
        <f t="shared" si="5"/>
        <v>15319.548004438184</v>
      </c>
      <c r="E77" s="105">
        <f t="shared" si="1"/>
        <v>74.42747072156217</v>
      </c>
      <c r="F77" s="105">
        <f t="shared" si="2"/>
        <v>200.9943396844017</v>
      </c>
      <c r="G77" s="106">
        <f t="shared" si="3"/>
        <v>15118.553664753783</v>
      </c>
      <c r="H77" s="100">
        <f t="shared" si="6"/>
        <v>5542.175047487757</v>
      </c>
    </row>
    <row r="78" spans="2:8" s="101" customFormat="1" ht="18" customHeight="1">
      <c r="B78" s="103">
        <f t="shared" si="4"/>
        <v>57</v>
      </c>
      <c r="C78" s="104">
        <f t="shared" si="0"/>
        <v>44972</v>
      </c>
      <c r="D78" s="105">
        <f t="shared" si="5"/>
        <v>15118.553664753783</v>
      </c>
      <c r="E78" s="105">
        <f t="shared" si="1"/>
        <v>73.45097322126213</v>
      </c>
      <c r="F78" s="105">
        <f t="shared" si="2"/>
        <v>201.97083718470174</v>
      </c>
      <c r="G78" s="106">
        <f t="shared" si="3"/>
        <v>14916.582827569082</v>
      </c>
      <c r="H78" s="100">
        <f t="shared" si="6"/>
        <v>5615.626020709019</v>
      </c>
    </row>
    <row r="79" spans="2:8" s="101" customFormat="1" ht="18" customHeight="1">
      <c r="B79" s="103">
        <f t="shared" si="4"/>
        <v>58</v>
      </c>
      <c r="C79" s="104">
        <f t="shared" si="0"/>
        <v>45000</v>
      </c>
      <c r="D79" s="105">
        <f t="shared" si="5"/>
        <v>14916.582827569082</v>
      </c>
      <c r="E79" s="105">
        <f t="shared" si="1"/>
        <v>72.46973157060646</v>
      </c>
      <c r="F79" s="105">
        <f t="shared" si="2"/>
        <v>202.9520788353574</v>
      </c>
      <c r="G79" s="106">
        <f t="shared" si="3"/>
        <v>14713.630748733725</v>
      </c>
      <c r="H79" s="100">
        <f t="shared" si="6"/>
        <v>5688.095752279625</v>
      </c>
    </row>
    <row r="80" spans="2:8" s="101" customFormat="1" ht="18" customHeight="1">
      <c r="B80" s="103">
        <f t="shared" si="4"/>
        <v>59</v>
      </c>
      <c r="C80" s="104">
        <f t="shared" si="0"/>
        <v>45031</v>
      </c>
      <c r="D80" s="105">
        <f t="shared" si="5"/>
        <v>14713.630748733725</v>
      </c>
      <c r="E80" s="105">
        <f t="shared" si="1"/>
        <v>71.48372272093135</v>
      </c>
      <c r="F80" s="105">
        <f t="shared" si="2"/>
        <v>203.9380876850325</v>
      </c>
      <c r="G80" s="106">
        <f t="shared" si="3"/>
        <v>14509.692661048693</v>
      </c>
      <c r="H80" s="100">
        <f t="shared" si="6"/>
        <v>5759.579475000556</v>
      </c>
    </row>
    <row r="81" spans="2:8" s="101" customFormat="1" ht="18" customHeight="1">
      <c r="B81" s="103">
        <f t="shared" si="4"/>
        <v>60</v>
      </c>
      <c r="C81" s="104">
        <f t="shared" si="0"/>
        <v>45061</v>
      </c>
      <c r="D81" s="105">
        <f t="shared" si="5"/>
        <v>14509.692661048693</v>
      </c>
      <c r="E81" s="105">
        <f t="shared" si="1"/>
        <v>70.49292351159491</v>
      </c>
      <c r="F81" s="105">
        <f t="shared" si="2"/>
        <v>204.92888689436896</v>
      </c>
      <c r="G81" s="106">
        <f t="shared" si="3"/>
        <v>14304.763774154324</v>
      </c>
      <c r="H81" s="100">
        <f t="shared" si="6"/>
        <v>5830.072398512151</v>
      </c>
    </row>
    <row r="82" spans="2:8" s="101" customFormat="1" ht="18" customHeight="1">
      <c r="B82" s="103">
        <f t="shared" si="4"/>
        <v>61</v>
      </c>
      <c r="C82" s="104">
        <f t="shared" si="0"/>
        <v>45092</v>
      </c>
      <c r="D82" s="105">
        <f t="shared" si="5"/>
        <v>14304.763774154324</v>
      </c>
      <c r="E82" s="105">
        <f t="shared" si="1"/>
        <v>69.49731066943309</v>
      </c>
      <c r="F82" s="105">
        <f t="shared" si="2"/>
        <v>205.92449973653078</v>
      </c>
      <c r="G82" s="106">
        <f t="shared" si="3"/>
        <v>14098.839274417793</v>
      </c>
      <c r="H82" s="100">
        <f t="shared" si="6"/>
        <v>5899.569709181585</v>
      </c>
    </row>
    <row r="83" spans="2:8" s="101" customFormat="1" ht="18" customHeight="1">
      <c r="B83" s="103">
        <f t="shared" si="4"/>
        <v>62</v>
      </c>
      <c r="C83" s="104">
        <f t="shared" si="0"/>
        <v>45122</v>
      </c>
      <c r="D83" s="105">
        <f t="shared" si="5"/>
        <v>14098.839274417793</v>
      </c>
      <c r="E83" s="105">
        <f t="shared" si="1"/>
        <v>68.49686080821311</v>
      </c>
      <c r="F83" s="105">
        <f t="shared" si="2"/>
        <v>206.92494959775075</v>
      </c>
      <c r="G83" s="106">
        <f t="shared" si="3"/>
        <v>13891.914324820042</v>
      </c>
      <c r="H83" s="100">
        <f t="shared" si="6"/>
        <v>5968.066569989798</v>
      </c>
    </row>
    <row r="84" spans="2:8" s="101" customFormat="1" ht="18" customHeight="1">
      <c r="B84" s="103">
        <f t="shared" si="4"/>
        <v>63</v>
      </c>
      <c r="C84" s="104">
        <f t="shared" si="0"/>
        <v>45153</v>
      </c>
      <c r="D84" s="105">
        <f t="shared" si="5"/>
        <v>13891.914324820042</v>
      </c>
      <c r="E84" s="105">
        <f t="shared" si="1"/>
        <v>67.49155042808404</v>
      </c>
      <c r="F84" s="105">
        <f t="shared" si="2"/>
        <v>207.9302599778798</v>
      </c>
      <c r="G84" s="106">
        <f t="shared" si="3"/>
        <v>13683.984064842161</v>
      </c>
      <c r="H84" s="100">
        <f t="shared" si="6"/>
        <v>6035.5581204178825</v>
      </c>
    </row>
    <row r="85" spans="2:8" s="101" customFormat="1" ht="18" customHeight="1">
      <c r="B85" s="103">
        <f t="shared" si="4"/>
        <v>64</v>
      </c>
      <c r="C85" s="104">
        <f t="shared" si="0"/>
        <v>45184</v>
      </c>
      <c r="D85" s="105">
        <f t="shared" si="5"/>
        <v>13683.984064842161</v>
      </c>
      <c r="E85" s="105">
        <f t="shared" si="1"/>
        <v>66.48135591502484</v>
      </c>
      <c r="F85" s="105">
        <f t="shared" si="2"/>
        <v>208.94045449093903</v>
      </c>
      <c r="G85" s="106">
        <f t="shared" si="3"/>
        <v>13475.043610351222</v>
      </c>
      <c r="H85" s="100">
        <f t="shared" si="6"/>
        <v>6102.039476332908</v>
      </c>
    </row>
    <row r="86" spans="2:8" s="101" customFormat="1" ht="18" customHeight="1">
      <c r="B86" s="103">
        <f t="shared" si="4"/>
        <v>65</v>
      </c>
      <c r="C86" s="104">
        <f>Mostra.Data</f>
        <v>45214</v>
      </c>
      <c r="D86" s="105">
        <f t="shared" si="5"/>
        <v>13475.043610351222</v>
      </c>
      <c r="E86" s="105">
        <f>Interesse</f>
        <v>65.46625354028969</v>
      </c>
      <c r="F86" s="105">
        <f>Capitale</f>
        <v>209.95555686567417</v>
      </c>
      <c r="G86" s="106">
        <f>Bilancio.finale</f>
        <v>13265.088053485548</v>
      </c>
      <c r="H86" s="100">
        <f t="shared" si="6"/>
        <v>6167.505729873197</v>
      </c>
    </row>
    <row r="87" spans="2:8" s="101" customFormat="1" ht="18" customHeight="1">
      <c r="B87" s="103">
        <f>pagam.Num</f>
        <v>66</v>
      </c>
      <c r="C87" s="104">
        <f>Mostra.Data</f>
        <v>45245</v>
      </c>
      <c r="D87" s="105">
        <f>Bil.Iniz</f>
        <v>13265.088053485548</v>
      </c>
      <c r="E87" s="105">
        <f>Interesse</f>
        <v>64.44621945985062</v>
      </c>
      <c r="F87" s="105">
        <f>Capitale</f>
        <v>210.97559094611324</v>
      </c>
      <c r="G87" s="106">
        <f>Bilancio.finale</f>
        <v>13054.112462539435</v>
      </c>
      <c r="H87" s="100">
        <f>Interesse.Comp</f>
        <v>6231.951949333048</v>
      </c>
    </row>
    <row r="88" spans="2:8" s="101" customFormat="1" ht="18" customHeight="1">
      <c r="B88" s="103">
        <f>pagam.Num</f>
        <v>67</v>
      </c>
      <c r="C88" s="104">
        <f>Mostra.Data</f>
        <v>45275</v>
      </c>
      <c r="D88" s="105">
        <f>Bil.Iniz</f>
        <v>13054.112462539435</v>
      </c>
      <c r="E88" s="105">
        <f>Interesse</f>
        <v>63.42122971383742</v>
      </c>
      <c r="F88" s="105">
        <f>Capitale</f>
        <v>212.00058069212645</v>
      </c>
      <c r="G88" s="106">
        <f>Bilancio.finale</f>
        <v>12842.111881847308</v>
      </c>
      <c r="H88" s="100">
        <f>Interesse.Comp</f>
        <v>6295.3731790468855</v>
      </c>
    </row>
    <row r="89" spans="2:8" s="101" customFormat="1" ht="18" customHeight="1">
      <c r="B89" s="103">
        <f aca="true" t="shared" si="7" ref="B89:B152">pagam.Num</f>
        <v>68</v>
      </c>
      <c r="C89" s="104">
        <f aca="true" t="shared" si="8" ref="C89:C152">Mostra.Data</f>
        <v>45306</v>
      </c>
      <c r="D89" s="105">
        <f aca="true" t="shared" si="9" ref="D89:D152">Bil.Iniz</f>
        <v>12842.111881847308</v>
      </c>
      <c r="E89" s="105">
        <f aca="true" t="shared" si="10" ref="E89:E152">Interesse</f>
        <v>62.39126022597484</v>
      </c>
      <c r="F89" s="105">
        <f aca="true" t="shared" si="11" ref="F89:F152">Capitale</f>
        <v>213.03055017998904</v>
      </c>
      <c r="G89" s="106">
        <f aca="true" t="shared" si="12" ref="G89:G152">Bilancio.finale</f>
        <v>12629.08133166732</v>
      </c>
      <c r="H89" s="100">
        <f aca="true" t="shared" si="13" ref="H89:H152">Interesse.Comp</f>
        <v>6357.764439272861</v>
      </c>
    </row>
    <row r="90" spans="2:8" s="101" customFormat="1" ht="18" customHeight="1">
      <c r="B90" s="103">
        <f t="shared" si="7"/>
        <v>69</v>
      </c>
      <c r="C90" s="104">
        <f t="shared" si="8"/>
        <v>45337</v>
      </c>
      <c r="D90" s="105">
        <f t="shared" si="9"/>
        <v>12629.08133166732</v>
      </c>
      <c r="E90" s="105">
        <f t="shared" si="10"/>
        <v>61.35628680301706</v>
      </c>
      <c r="F90" s="105">
        <f t="shared" si="11"/>
        <v>214.0655236029468</v>
      </c>
      <c r="G90" s="106">
        <f t="shared" si="12"/>
        <v>12415.015808064372</v>
      </c>
      <c r="H90" s="100">
        <f t="shared" si="13"/>
        <v>6419.120726075877</v>
      </c>
    </row>
    <row r="91" spans="2:8" s="101" customFormat="1" ht="18" customHeight="1">
      <c r="B91" s="103">
        <f t="shared" si="7"/>
        <v>70</v>
      </c>
      <c r="C91" s="104">
        <f t="shared" si="8"/>
        <v>45366</v>
      </c>
      <c r="D91" s="105">
        <f t="shared" si="9"/>
        <v>12415.015808064372</v>
      </c>
      <c r="E91" s="105">
        <f t="shared" si="10"/>
        <v>60.31628513417941</v>
      </c>
      <c r="F91" s="105">
        <f t="shared" si="11"/>
        <v>215.10552527178447</v>
      </c>
      <c r="G91" s="106">
        <f t="shared" si="12"/>
        <v>12199.910282792587</v>
      </c>
      <c r="H91" s="100">
        <f t="shared" si="13"/>
        <v>6479.437011210057</v>
      </c>
    </row>
    <row r="92" spans="2:8" s="101" customFormat="1" ht="18" customHeight="1">
      <c r="B92" s="103">
        <f t="shared" si="7"/>
        <v>71</v>
      </c>
      <c r="C92" s="104">
        <f t="shared" si="8"/>
        <v>45397</v>
      </c>
      <c r="D92" s="105">
        <f t="shared" si="9"/>
        <v>12199.910282792587</v>
      </c>
      <c r="E92" s="105">
        <f t="shared" si="10"/>
        <v>59.27123079056732</v>
      </c>
      <c r="F92" s="105">
        <f t="shared" si="11"/>
        <v>216.15057961539654</v>
      </c>
      <c r="G92" s="106">
        <f t="shared" si="12"/>
        <v>11983.759703177191</v>
      </c>
      <c r="H92" s="100">
        <f t="shared" si="13"/>
        <v>6538.7082420006245</v>
      </c>
    </row>
    <row r="93" spans="2:8" s="101" customFormat="1" ht="18" customHeight="1">
      <c r="B93" s="103">
        <f t="shared" si="7"/>
        <v>72</v>
      </c>
      <c r="C93" s="104">
        <f t="shared" si="8"/>
        <v>45427</v>
      </c>
      <c r="D93" s="105">
        <f t="shared" si="9"/>
        <v>11983.759703177191</v>
      </c>
      <c r="E93" s="105">
        <f t="shared" si="10"/>
        <v>58.22109922460252</v>
      </c>
      <c r="F93" s="105">
        <f t="shared" si="11"/>
        <v>217.20071118136136</v>
      </c>
      <c r="G93" s="106">
        <f t="shared" si="12"/>
        <v>11766.55899199583</v>
      </c>
      <c r="H93" s="100">
        <f t="shared" si="13"/>
        <v>6596.929341225227</v>
      </c>
    </row>
    <row r="94" spans="2:8" s="101" customFormat="1" ht="18" customHeight="1">
      <c r="B94" s="103">
        <f t="shared" si="7"/>
        <v>73</v>
      </c>
      <c r="C94" s="104">
        <f t="shared" si="8"/>
        <v>45458</v>
      </c>
      <c r="D94" s="105">
        <f t="shared" si="9"/>
        <v>11766.55899199583</v>
      </c>
      <c r="E94" s="105">
        <f t="shared" si="10"/>
        <v>57.165865769446405</v>
      </c>
      <c r="F94" s="105">
        <f t="shared" si="11"/>
        <v>218.25594463651746</v>
      </c>
      <c r="G94" s="106">
        <f t="shared" si="12"/>
        <v>11548.303047359312</v>
      </c>
      <c r="H94" s="100">
        <f t="shared" si="13"/>
        <v>6654.095206994673</v>
      </c>
    </row>
    <row r="95" spans="2:8" s="101" customFormat="1" ht="18" customHeight="1">
      <c r="B95" s="103">
        <f t="shared" si="7"/>
        <v>74</v>
      </c>
      <c r="C95" s="104">
        <f t="shared" si="8"/>
        <v>45488</v>
      </c>
      <c r="D95" s="105">
        <f t="shared" si="9"/>
        <v>11548.303047359312</v>
      </c>
      <c r="E95" s="105">
        <f t="shared" si="10"/>
        <v>56.10550563842066</v>
      </c>
      <c r="F95" s="105">
        <f t="shared" si="11"/>
        <v>219.31630476754322</v>
      </c>
      <c r="G95" s="106">
        <f t="shared" si="12"/>
        <v>11328.98674259177</v>
      </c>
      <c r="H95" s="100">
        <f t="shared" si="13"/>
        <v>6710.200712633094</v>
      </c>
    </row>
    <row r="96" spans="2:8" s="101" customFormat="1" ht="18" customHeight="1">
      <c r="B96" s="103">
        <f t="shared" si="7"/>
        <v>75</v>
      </c>
      <c r="C96" s="104">
        <f t="shared" si="8"/>
        <v>45519</v>
      </c>
      <c r="D96" s="105">
        <f t="shared" si="9"/>
        <v>11328.98674259177</v>
      </c>
      <c r="E96" s="105">
        <f t="shared" si="10"/>
        <v>55.03999392442501</v>
      </c>
      <c r="F96" s="105">
        <f t="shared" si="11"/>
        <v>220.38181648153886</v>
      </c>
      <c r="G96" s="106">
        <f t="shared" si="12"/>
        <v>11108.60492611023</v>
      </c>
      <c r="H96" s="100">
        <f t="shared" si="13"/>
        <v>6765.240706557519</v>
      </c>
    </row>
    <row r="97" spans="2:8" s="101" customFormat="1" ht="18" customHeight="1">
      <c r="B97" s="103">
        <f t="shared" si="7"/>
        <v>76</v>
      </c>
      <c r="C97" s="104">
        <f t="shared" si="8"/>
        <v>45550</v>
      </c>
      <c r="D97" s="105">
        <f t="shared" si="9"/>
        <v>11108.60492611023</v>
      </c>
      <c r="E97" s="105">
        <f t="shared" si="10"/>
        <v>53.969305599352204</v>
      </c>
      <c r="F97" s="105">
        <f t="shared" si="11"/>
        <v>221.45250480661167</v>
      </c>
      <c r="G97" s="106">
        <f t="shared" si="12"/>
        <v>10887.15242130362</v>
      </c>
      <c r="H97" s="100">
        <f t="shared" si="13"/>
        <v>6819.210012156871</v>
      </c>
    </row>
    <row r="98" spans="2:8" s="101" customFormat="1" ht="18" customHeight="1">
      <c r="B98" s="103">
        <f t="shared" si="7"/>
        <v>77</v>
      </c>
      <c r="C98" s="104">
        <f t="shared" si="8"/>
        <v>45580</v>
      </c>
      <c r="D98" s="105">
        <f t="shared" si="9"/>
        <v>10887.15242130362</v>
      </c>
      <c r="E98" s="105">
        <f t="shared" si="10"/>
        <v>52.89341551350008</v>
      </c>
      <c r="F98" s="105">
        <f t="shared" si="11"/>
        <v>222.52839489246378</v>
      </c>
      <c r="G98" s="106">
        <f t="shared" si="12"/>
        <v>10664.624026411155</v>
      </c>
      <c r="H98" s="100">
        <f t="shared" si="13"/>
        <v>6872.103427670371</v>
      </c>
    </row>
    <row r="99" spans="2:8" s="101" customFormat="1" ht="18" customHeight="1">
      <c r="B99" s="103">
        <f t="shared" si="7"/>
        <v>78</v>
      </c>
      <c r="C99" s="104">
        <f t="shared" si="8"/>
        <v>45611</v>
      </c>
      <c r="D99" s="105">
        <f t="shared" si="9"/>
        <v>10664.624026411155</v>
      </c>
      <c r="E99" s="105">
        <f t="shared" si="10"/>
        <v>51.812298394980864</v>
      </c>
      <c r="F99" s="105">
        <f t="shared" si="11"/>
        <v>223.609512010983</v>
      </c>
      <c r="G99" s="106">
        <f t="shared" si="12"/>
        <v>10441.014514400173</v>
      </c>
      <c r="H99" s="100">
        <f t="shared" si="13"/>
        <v>6923.915726065352</v>
      </c>
    </row>
    <row r="100" spans="2:8" s="101" customFormat="1" ht="18" customHeight="1">
      <c r="B100" s="103">
        <f t="shared" si="7"/>
        <v>79</v>
      </c>
      <c r="C100" s="104">
        <f t="shared" si="8"/>
        <v>45641</v>
      </c>
      <c r="D100" s="105">
        <f t="shared" si="9"/>
        <v>10441.014514400173</v>
      </c>
      <c r="E100" s="105">
        <f t="shared" si="10"/>
        <v>50.725928849127506</v>
      </c>
      <c r="F100" s="105">
        <f t="shared" si="11"/>
        <v>224.69588155683635</v>
      </c>
      <c r="G100" s="106">
        <f t="shared" si="12"/>
        <v>10216.318632843337</v>
      </c>
      <c r="H100" s="100">
        <f t="shared" si="13"/>
        <v>6974.64165491448</v>
      </c>
    </row>
    <row r="101" spans="2:8" s="101" customFormat="1" ht="18" customHeight="1">
      <c r="B101" s="103">
        <f t="shared" si="7"/>
        <v>80</v>
      </c>
      <c r="C101" s="104">
        <f t="shared" si="8"/>
        <v>45672</v>
      </c>
      <c r="D101" s="105">
        <f t="shared" si="9"/>
        <v>10216.318632843337</v>
      </c>
      <c r="E101" s="105">
        <f t="shared" si="10"/>
        <v>49.63428135789721</v>
      </c>
      <c r="F101" s="105">
        <f t="shared" si="11"/>
        <v>225.78752904806666</v>
      </c>
      <c r="G101" s="106">
        <f t="shared" si="12"/>
        <v>9990.53110379527</v>
      </c>
      <c r="H101" s="100">
        <f t="shared" si="13"/>
        <v>7024.275936272377</v>
      </c>
    </row>
    <row r="102" spans="2:8" s="101" customFormat="1" ht="18" customHeight="1">
      <c r="B102" s="103">
        <f t="shared" si="7"/>
        <v>81</v>
      </c>
      <c r="C102" s="104">
        <f t="shared" si="8"/>
        <v>45703</v>
      </c>
      <c r="D102" s="105">
        <f t="shared" si="9"/>
        <v>9990.53110379527</v>
      </c>
      <c r="E102" s="105">
        <f t="shared" si="10"/>
        <v>48.53733027927203</v>
      </c>
      <c r="F102" s="105">
        <f t="shared" si="11"/>
        <v>226.88448012669184</v>
      </c>
      <c r="G102" s="106">
        <f t="shared" si="12"/>
        <v>9763.64662366858</v>
      </c>
      <c r="H102" s="100">
        <f t="shared" si="13"/>
        <v>7072.81326655165</v>
      </c>
    </row>
    <row r="103" spans="2:8" s="101" customFormat="1" ht="18" customHeight="1">
      <c r="B103" s="103">
        <f t="shared" si="7"/>
        <v>82</v>
      </c>
      <c r="C103" s="104">
        <f t="shared" si="8"/>
        <v>45731</v>
      </c>
      <c r="D103" s="105">
        <f t="shared" si="9"/>
        <v>9763.64662366858</v>
      </c>
      <c r="E103" s="105">
        <f t="shared" si="10"/>
        <v>47.43504984665651</v>
      </c>
      <c r="F103" s="105">
        <f t="shared" si="11"/>
        <v>227.98676055930736</v>
      </c>
      <c r="G103" s="106">
        <f t="shared" si="12"/>
        <v>9535.659863109271</v>
      </c>
      <c r="H103" s="100">
        <f t="shared" si="13"/>
        <v>7120.248316398306</v>
      </c>
    </row>
    <row r="104" spans="2:8" s="101" customFormat="1" ht="18" customHeight="1">
      <c r="B104" s="103">
        <f t="shared" si="7"/>
        <v>83</v>
      </c>
      <c r="C104" s="104">
        <f t="shared" si="8"/>
        <v>45762</v>
      </c>
      <c r="D104" s="105">
        <f t="shared" si="9"/>
        <v>9535.659863109271</v>
      </c>
      <c r="E104" s="105">
        <f t="shared" si="10"/>
        <v>46.32741416827254</v>
      </c>
      <c r="F104" s="105">
        <f t="shared" si="11"/>
        <v>229.09439623769134</v>
      </c>
      <c r="G104" s="106">
        <f t="shared" si="12"/>
        <v>9306.56546687158</v>
      </c>
      <c r="H104" s="100">
        <f t="shared" si="13"/>
        <v>7166.575730566578</v>
      </c>
    </row>
    <row r="105" spans="2:8" s="101" customFormat="1" ht="18" customHeight="1">
      <c r="B105" s="103">
        <f t="shared" si="7"/>
        <v>84</v>
      </c>
      <c r="C105" s="104">
        <f t="shared" si="8"/>
        <v>45792</v>
      </c>
      <c r="D105" s="105">
        <f t="shared" si="9"/>
        <v>9306.56546687158</v>
      </c>
      <c r="E105" s="105">
        <f t="shared" si="10"/>
        <v>45.21439722655109</v>
      </c>
      <c r="F105" s="105">
        <f t="shared" si="11"/>
        <v>230.20741317941278</v>
      </c>
      <c r="G105" s="106">
        <f t="shared" si="12"/>
        <v>9076.358053692167</v>
      </c>
      <c r="H105" s="100">
        <f t="shared" si="13"/>
        <v>7211.79012779313</v>
      </c>
    </row>
    <row r="106" spans="2:8" s="101" customFormat="1" ht="18" customHeight="1">
      <c r="B106" s="103">
        <f t="shared" si="7"/>
        <v>85</v>
      </c>
      <c r="C106" s="104">
        <f t="shared" si="8"/>
        <v>45823</v>
      </c>
      <c r="D106" s="105">
        <f t="shared" si="9"/>
        <v>9076.358053692167</v>
      </c>
      <c r="E106" s="105">
        <f t="shared" si="10"/>
        <v>44.09597287752111</v>
      </c>
      <c r="F106" s="105">
        <f t="shared" si="11"/>
        <v>231.32583752844275</v>
      </c>
      <c r="G106" s="106">
        <f t="shared" si="12"/>
        <v>8845.032216163725</v>
      </c>
      <c r="H106" s="100">
        <f t="shared" si="13"/>
        <v>7255.886100670651</v>
      </c>
    </row>
    <row r="107" spans="2:8" s="101" customFormat="1" ht="18" customHeight="1">
      <c r="B107" s="103">
        <f t="shared" si="7"/>
        <v>86</v>
      </c>
      <c r="C107" s="104">
        <f t="shared" si="8"/>
        <v>45853</v>
      </c>
      <c r="D107" s="105">
        <f t="shared" si="9"/>
        <v>8845.032216163725</v>
      </c>
      <c r="E107" s="105">
        <f t="shared" si="10"/>
        <v>42.97211485019543</v>
      </c>
      <c r="F107" s="105">
        <f t="shared" si="11"/>
        <v>232.44969555576844</v>
      </c>
      <c r="G107" s="106">
        <f t="shared" si="12"/>
        <v>8612.582520607957</v>
      </c>
      <c r="H107" s="100">
        <f t="shared" si="13"/>
        <v>7298.858215520847</v>
      </c>
    </row>
    <row r="108" spans="2:8" s="101" customFormat="1" ht="18" customHeight="1">
      <c r="B108" s="103">
        <f t="shared" si="7"/>
        <v>87</v>
      </c>
      <c r="C108" s="104">
        <f t="shared" si="8"/>
        <v>45884</v>
      </c>
      <c r="D108" s="105">
        <f t="shared" si="9"/>
        <v>8612.582520607957</v>
      </c>
      <c r="E108" s="105">
        <f t="shared" si="10"/>
        <v>41.842796745953656</v>
      </c>
      <c r="F108" s="105">
        <f t="shared" si="11"/>
        <v>233.57901366001022</v>
      </c>
      <c r="G108" s="106">
        <f t="shared" si="12"/>
        <v>8379.003506947947</v>
      </c>
      <c r="H108" s="100">
        <f t="shared" si="13"/>
        <v>7340.701012266801</v>
      </c>
    </row>
    <row r="109" spans="2:8" s="101" customFormat="1" ht="18" customHeight="1">
      <c r="B109" s="103">
        <f t="shared" si="7"/>
        <v>88</v>
      </c>
      <c r="C109" s="104">
        <f t="shared" si="8"/>
        <v>45915</v>
      </c>
      <c r="D109" s="105">
        <f t="shared" si="9"/>
        <v>8379.003506947947</v>
      </c>
      <c r="E109" s="105">
        <f t="shared" si="10"/>
        <v>40.70799203792211</v>
      </c>
      <c r="F109" s="105">
        <f t="shared" si="11"/>
        <v>234.71381836804176</v>
      </c>
      <c r="G109" s="106">
        <f t="shared" si="12"/>
        <v>8144.2896885799055</v>
      </c>
      <c r="H109" s="100">
        <f t="shared" si="13"/>
        <v>7381.409004304723</v>
      </c>
    </row>
    <row r="110" spans="2:8" s="101" customFormat="1" ht="18" customHeight="1">
      <c r="B110" s="103">
        <f t="shared" si="7"/>
        <v>89</v>
      </c>
      <c r="C110" s="104">
        <f t="shared" si="8"/>
        <v>45945</v>
      </c>
      <c r="D110" s="105">
        <f t="shared" si="9"/>
        <v>8144.2896885799055</v>
      </c>
      <c r="E110" s="105">
        <f t="shared" si="10"/>
        <v>39.567674070350705</v>
      </c>
      <c r="F110" s="105">
        <f t="shared" si="11"/>
        <v>235.85413633561316</v>
      </c>
      <c r="G110" s="106">
        <f t="shared" si="12"/>
        <v>7908.435552244292</v>
      </c>
      <c r="H110" s="100">
        <f t="shared" si="13"/>
        <v>7420.976678375074</v>
      </c>
    </row>
    <row r="111" spans="2:8" s="101" customFormat="1" ht="18" customHeight="1">
      <c r="B111" s="103">
        <f t="shared" si="7"/>
        <v>90</v>
      </c>
      <c r="C111" s="104">
        <f t="shared" si="8"/>
        <v>45976</v>
      </c>
      <c r="D111" s="105">
        <f t="shared" si="9"/>
        <v>7908.435552244292</v>
      </c>
      <c r="E111" s="105">
        <f t="shared" si="10"/>
        <v>38.42181605798685</v>
      </c>
      <c r="F111" s="105">
        <f t="shared" si="11"/>
        <v>236.999994347977</v>
      </c>
      <c r="G111" s="106">
        <f t="shared" si="12"/>
        <v>7671.435557896315</v>
      </c>
      <c r="H111" s="100">
        <f t="shared" si="13"/>
        <v>7459.3984944330605</v>
      </c>
    </row>
    <row r="112" spans="2:8" s="101" customFormat="1" ht="18" customHeight="1">
      <c r="B112" s="103">
        <f t="shared" si="7"/>
        <v>91</v>
      </c>
      <c r="C112" s="104">
        <f t="shared" si="8"/>
        <v>46006</v>
      </c>
      <c r="D112" s="105">
        <f t="shared" si="9"/>
        <v>7671.435557896315</v>
      </c>
      <c r="E112" s="105">
        <f t="shared" si="10"/>
        <v>37.27039108544626</v>
      </c>
      <c r="F112" s="105">
        <f t="shared" si="11"/>
        <v>238.15141932051762</v>
      </c>
      <c r="G112" s="106">
        <f t="shared" si="12"/>
        <v>7433.284138575797</v>
      </c>
      <c r="H112" s="100">
        <f t="shared" si="13"/>
        <v>7496.668885518507</v>
      </c>
    </row>
    <row r="113" spans="2:8" s="101" customFormat="1" ht="18" customHeight="1">
      <c r="B113" s="103">
        <f t="shared" si="7"/>
        <v>92</v>
      </c>
      <c r="C113" s="104">
        <f t="shared" si="8"/>
        <v>46037</v>
      </c>
      <c r="D113" s="105">
        <f t="shared" si="9"/>
        <v>7433.284138575797</v>
      </c>
      <c r="E113" s="105">
        <f t="shared" si="10"/>
        <v>36.11337210658075</v>
      </c>
      <c r="F113" s="105">
        <f t="shared" si="11"/>
        <v>239.3084382993831</v>
      </c>
      <c r="G113" s="106">
        <f t="shared" si="12"/>
        <v>7193.9757002764145</v>
      </c>
      <c r="H113" s="100">
        <f t="shared" si="13"/>
        <v>7532.782257625087</v>
      </c>
    </row>
    <row r="114" spans="2:8" s="101" customFormat="1" ht="18" customHeight="1">
      <c r="B114" s="103">
        <f t="shared" si="7"/>
        <v>93</v>
      </c>
      <c r="C114" s="104">
        <f t="shared" si="8"/>
        <v>46068</v>
      </c>
      <c r="D114" s="105">
        <f t="shared" si="9"/>
        <v>7193.9757002764145</v>
      </c>
      <c r="E114" s="105">
        <f t="shared" si="10"/>
        <v>34.95073194384292</v>
      </c>
      <c r="F114" s="105">
        <f t="shared" si="11"/>
        <v>240.47107846212094</v>
      </c>
      <c r="G114" s="106">
        <f t="shared" si="12"/>
        <v>6953.504621814293</v>
      </c>
      <c r="H114" s="100">
        <f t="shared" si="13"/>
        <v>7567.73298956893</v>
      </c>
    </row>
    <row r="115" spans="2:8" s="101" customFormat="1" ht="18" customHeight="1">
      <c r="B115" s="103">
        <f t="shared" si="7"/>
        <v>94</v>
      </c>
      <c r="C115" s="104">
        <f t="shared" si="8"/>
        <v>46096</v>
      </c>
      <c r="D115" s="105">
        <f t="shared" si="9"/>
        <v>6953.504621814293</v>
      </c>
      <c r="E115" s="105">
        <f t="shared" si="10"/>
        <v>33.78244328764777</v>
      </c>
      <c r="F115" s="105">
        <f t="shared" si="11"/>
        <v>241.6393671183161</v>
      </c>
      <c r="G115" s="106">
        <f t="shared" si="12"/>
        <v>6711.8652546959775</v>
      </c>
      <c r="H115" s="100">
        <f t="shared" si="13"/>
        <v>7601.515432856578</v>
      </c>
    </row>
    <row r="116" spans="2:8" s="101" customFormat="1" ht="18" customHeight="1">
      <c r="B116" s="103">
        <f t="shared" si="7"/>
        <v>95</v>
      </c>
      <c r="C116" s="104">
        <f t="shared" si="8"/>
        <v>46127</v>
      </c>
      <c r="D116" s="105">
        <f t="shared" si="9"/>
        <v>6711.8652546959775</v>
      </c>
      <c r="E116" s="105">
        <f t="shared" si="10"/>
        <v>32.60847869573129</v>
      </c>
      <c r="F116" s="105">
        <f t="shared" si="11"/>
        <v>242.81333171023257</v>
      </c>
      <c r="G116" s="106">
        <f t="shared" si="12"/>
        <v>6469.051922985745</v>
      </c>
      <c r="H116" s="100">
        <f t="shared" si="13"/>
        <v>7634.123911552309</v>
      </c>
    </row>
    <row r="117" spans="2:8" s="101" customFormat="1" ht="18" customHeight="1">
      <c r="B117" s="103">
        <f t="shared" si="7"/>
        <v>96</v>
      </c>
      <c r="C117" s="104">
        <f t="shared" si="8"/>
        <v>46157</v>
      </c>
      <c r="D117" s="105">
        <f t="shared" si="9"/>
        <v>6469.051922985745</v>
      </c>
      <c r="E117" s="105">
        <f t="shared" si="10"/>
        <v>31.428810592505744</v>
      </c>
      <c r="F117" s="105">
        <f t="shared" si="11"/>
        <v>243.9929998134581</v>
      </c>
      <c r="G117" s="106">
        <f t="shared" si="12"/>
        <v>6225.058923172286</v>
      </c>
      <c r="H117" s="100">
        <f t="shared" si="13"/>
        <v>7665.552722144816</v>
      </c>
    </row>
    <row r="118" spans="2:8" s="101" customFormat="1" ht="18" customHeight="1">
      <c r="B118" s="103">
        <f t="shared" si="7"/>
        <v>97</v>
      </c>
      <c r="C118" s="104">
        <f t="shared" si="8"/>
        <v>46188</v>
      </c>
      <c r="D118" s="105">
        <f t="shared" si="9"/>
        <v>6225.058923172286</v>
      </c>
      <c r="E118" s="105">
        <f t="shared" si="10"/>
        <v>30.243411268412025</v>
      </c>
      <c r="F118" s="105">
        <f t="shared" si="11"/>
        <v>245.17839913755185</v>
      </c>
      <c r="G118" s="106">
        <f t="shared" si="12"/>
        <v>5979.880524034735</v>
      </c>
      <c r="H118" s="100">
        <f t="shared" si="13"/>
        <v>7695.796133413228</v>
      </c>
    </row>
    <row r="119" spans="2:8" s="101" customFormat="1" ht="18" customHeight="1">
      <c r="B119" s="103">
        <f t="shared" si="7"/>
        <v>98</v>
      </c>
      <c r="C119" s="104">
        <f t="shared" si="8"/>
        <v>46218</v>
      </c>
      <c r="D119" s="105">
        <f t="shared" si="9"/>
        <v>5979.880524034735</v>
      </c>
      <c r="E119" s="105">
        <f t="shared" si="10"/>
        <v>29.052252879268753</v>
      </c>
      <c r="F119" s="105">
        <f t="shared" si="11"/>
        <v>246.3695575266951</v>
      </c>
      <c r="G119" s="106">
        <f t="shared" si="12"/>
        <v>5733.51096650804</v>
      </c>
      <c r="H119" s="100">
        <f t="shared" si="13"/>
        <v>7724.848386292497</v>
      </c>
    </row>
    <row r="120" spans="2:8" s="101" customFormat="1" ht="18" customHeight="1">
      <c r="B120" s="103">
        <f t="shared" si="7"/>
        <v>99</v>
      </c>
      <c r="C120" s="104">
        <f t="shared" si="8"/>
        <v>46249</v>
      </c>
      <c r="D120" s="105">
        <f t="shared" si="9"/>
        <v>5733.51096650804</v>
      </c>
      <c r="E120" s="105">
        <f t="shared" si="10"/>
        <v>27.855307445618227</v>
      </c>
      <c r="F120" s="105">
        <f t="shared" si="11"/>
        <v>247.56650296034564</v>
      </c>
      <c r="G120" s="106">
        <f t="shared" si="12"/>
        <v>5485.944463547694</v>
      </c>
      <c r="H120" s="100">
        <f t="shared" si="13"/>
        <v>7752.703693738115</v>
      </c>
    </row>
    <row r="121" spans="2:8" s="101" customFormat="1" ht="18" customHeight="1">
      <c r="B121" s="103">
        <f t="shared" si="7"/>
        <v>100</v>
      </c>
      <c r="C121" s="104">
        <f t="shared" si="8"/>
        <v>46280</v>
      </c>
      <c r="D121" s="105">
        <f t="shared" si="9"/>
        <v>5485.944463547694</v>
      </c>
      <c r="E121" s="105">
        <f t="shared" si="10"/>
        <v>26.652546852069214</v>
      </c>
      <c r="F121" s="105">
        <f t="shared" si="11"/>
        <v>248.76926355389466</v>
      </c>
      <c r="G121" s="106">
        <f t="shared" si="12"/>
        <v>5237.1751999938</v>
      </c>
      <c r="H121" s="100">
        <f t="shared" si="13"/>
        <v>7779.356240590185</v>
      </c>
    </row>
    <row r="122" spans="2:8" s="101" customFormat="1" ht="18" customHeight="1">
      <c r="B122" s="103">
        <f t="shared" si="7"/>
        <v>101</v>
      </c>
      <c r="C122" s="104">
        <f t="shared" si="8"/>
        <v>46310</v>
      </c>
      <c r="D122" s="105">
        <f t="shared" si="9"/>
        <v>5237.1751999938</v>
      </c>
      <c r="E122" s="105">
        <f t="shared" si="10"/>
        <v>25.443942846636542</v>
      </c>
      <c r="F122" s="105">
        <f t="shared" si="11"/>
        <v>249.97786755932734</v>
      </c>
      <c r="G122" s="106">
        <f t="shared" si="12"/>
        <v>4987.197332434473</v>
      </c>
      <c r="H122" s="100">
        <f t="shared" si="13"/>
        <v>7804.8001834368215</v>
      </c>
    </row>
    <row r="123" spans="2:8" s="101" customFormat="1" ht="18" customHeight="1">
      <c r="B123" s="103">
        <f t="shared" si="7"/>
        <v>102</v>
      </c>
      <c r="C123" s="104">
        <f t="shared" si="8"/>
        <v>46341</v>
      </c>
      <c r="D123" s="105">
        <f t="shared" si="9"/>
        <v>4987.197332434473</v>
      </c>
      <c r="E123" s="105">
        <f t="shared" si="10"/>
        <v>24.22946704007748</v>
      </c>
      <c r="F123" s="105">
        <f t="shared" si="11"/>
        <v>251.1923433658864</v>
      </c>
      <c r="G123" s="106">
        <f t="shared" si="12"/>
        <v>4736.004989068586</v>
      </c>
      <c r="H123" s="100">
        <f t="shared" si="13"/>
        <v>7829.029650476899</v>
      </c>
    </row>
    <row r="124" spans="2:8" s="101" customFormat="1" ht="18" customHeight="1">
      <c r="B124" s="103">
        <f t="shared" si="7"/>
        <v>103</v>
      </c>
      <c r="C124" s="104">
        <f t="shared" si="8"/>
        <v>46371</v>
      </c>
      <c r="D124" s="105">
        <f t="shared" si="9"/>
        <v>4736.004989068586</v>
      </c>
      <c r="E124" s="105">
        <f t="shared" si="10"/>
        <v>23.00909090522488</v>
      </c>
      <c r="F124" s="105">
        <f t="shared" si="11"/>
        <v>252.412719500739</v>
      </c>
      <c r="G124" s="106">
        <f t="shared" si="12"/>
        <v>4483.592269567847</v>
      </c>
      <c r="H124" s="100">
        <f t="shared" si="13"/>
        <v>7852.0387413821245</v>
      </c>
    </row>
    <row r="125" spans="2:8" s="101" customFormat="1" ht="18" customHeight="1">
      <c r="B125" s="103">
        <f t="shared" si="7"/>
        <v>104</v>
      </c>
      <c r="C125" s="104">
        <f t="shared" si="8"/>
        <v>46402</v>
      </c>
      <c r="D125" s="105">
        <f t="shared" si="9"/>
        <v>4483.592269567847</v>
      </c>
      <c r="E125" s="105">
        <f t="shared" si="10"/>
        <v>21.782785776317127</v>
      </c>
      <c r="F125" s="105">
        <f t="shared" si="11"/>
        <v>253.63902462964674</v>
      </c>
      <c r="G125" s="106">
        <f t="shared" si="12"/>
        <v>4229.9532449382</v>
      </c>
      <c r="H125" s="100">
        <f t="shared" si="13"/>
        <v>7873.821527158441</v>
      </c>
    </row>
    <row r="126" spans="2:8" s="101" customFormat="1" ht="18" customHeight="1">
      <c r="B126" s="103">
        <f t="shared" si="7"/>
        <v>105</v>
      </c>
      <c r="C126" s="104">
        <f t="shared" si="8"/>
        <v>46433</v>
      </c>
      <c r="D126" s="105">
        <f t="shared" si="9"/>
        <v>4229.9532449382</v>
      </c>
      <c r="E126" s="105">
        <f t="shared" si="10"/>
        <v>20.550522848324757</v>
      </c>
      <c r="F126" s="105">
        <f t="shared" si="11"/>
        <v>254.8712875576391</v>
      </c>
      <c r="G126" s="106">
        <f t="shared" si="12"/>
        <v>3975.081957380561</v>
      </c>
      <c r="H126" s="100">
        <f t="shared" si="13"/>
        <v>7894.372050006766</v>
      </c>
    </row>
    <row r="127" spans="2:8" s="101" customFormat="1" ht="18" customHeight="1">
      <c r="B127" s="103">
        <f t="shared" si="7"/>
        <v>106</v>
      </c>
      <c r="C127" s="104">
        <f t="shared" si="8"/>
        <v>46461</v>
      </c>
      <c r="D127" s="105">
        <f t="shared" si="9"/>
        <v>3975.081957380561</v>
      </c>
      <c r="E127" s="105">
        <f t="shared" si="10"/>
        <v>19.312273176273894</v>
      </c>
      <c r="F127" s="105">
        <f t="shared" si="11"/>
        <v>256.10953722969</v>
      </c>
      <c r="G127" s="106">
        <f t="shared" si="12"/>
        <v>3718.972420150871</v>
      </c>
      <c r="H127" s="100">
        <f t="shared" si="13"/>
        <v>7913.68432318304</v>
      </c>
    </row>
    <row r="128" spans="2:8" s="101" customFormat="1" ht="18" customHeight="1">
      <c r="B128" s="103">
        <f t="shared" si="7"/>
        <v>107</v>
      </c>
      <c r="C128" s="104">
        <f t="shared" si="8"/>
        <v>46492</v>
      </c>
      <c r="D128" s="105">
        <f t="shared" si="9"/>
        <v>3718.972420150871</v>
      </c>
      <c r="E128" s="105">
        <f t="shared" si="10"/>
        <v>18.068007674566317</v>
      </c>
      <c r="F128" s="105">
        <f t="shared" si="11"/>
        <v>257.35380273139754</v>
      </c>
      <c r="G128" s="106">
        <f t="shared" si="12"/>
        <v>3461.6186174194736</v>
      </c>
      <c r="H128" s="100">
        <f t="shared" si="13"/>
        <v>7931.7523308576065</v>
      </c>
    </row>
    <row r="129" spans="2:8" s="101" customFormat="1" ht="18" customHeight="1">
      <c r="B129" s="103">
        <f t="shared" si="7"/>
        <v>108</v>
      </c>
      <c r="C129" s="104">
        <f t="shared" si="8"/>
        <v>46522</v>
      </c>
      <c r="D129" s="105">
        <f t="shared" si="9"/>
        <v>3461.6186174194736</v>
      </c>
      <c r="E129" s="105">
        <f t="shared" si="10"/>
        <v>16.817697116296277</v>
      </c>
      <c r="F129" s="105">
        <f t="shared" si="11"/>
        <v>258.60411328966757</v>
      </c>
      <c r="G129" s="106">
        <f t="shared" si="12"/>
        <v>3203.014504129806</v>
      </c>
      <c r="H129" s="100">
        <f t="shared" si="13"/>
        <v>7948.570027973903</v>
      </c>
    </row>
    <row r="130" spans="2:8" s="101" customFormat="1" ht="18" customHeight="1">
      <c r="B130" s="103">
        <f t="shared" si="7"/>
        <v>109</v>
      </c>
      <c r="C130" s="104">
        <f t="shared" si="8"/>
        <v>46553</v>
      </c>
      <c r="D130" s="105">
        <f t="shared" si="9"/>
        <v>3203.014504129806</v>
      </c>
      <c r="E130" s="105">
        <f t="shared" si="10"/>
        <v>15.561312132563975</v>
      </c>
      <c r="F130" s="105">
        <f t="shared" si="11"/>
        <v>259.8604982733999</v>
      </c>
      <c r="G130" s="106">
        <f t="shared" si="12"/>
        <v>2943.154005856406</v>
      </c>
      <c r="H130" s="100">
        <f t="shared" si="13"/>
        <v>7964.131340106467</v>
      </c>
    </row>
    <row r="131" spans="2:8" s="101" customFormat="1" ht="18" customHeight="1">
      <c r="B131" s="103">
        <f t="shared" si="7"/>
        <v>110</v>
      </c>
      <c r="C131" s="104">
        <f t="shared" si="8"/>
        <v>46583</v>
      </c>
      <c r="D131" s="105">
        <f t="shared" si="9"/>
        <v>2943.154005856406</v>
      </c>
      <c r="E131" s="105">
        <f t="shared" si="10"/>
        <v>14.298823211785706</v>
      </c>
      <c r="F131" s="105">
        <f t="shared" si="11"/>
        <v>261.12298719417817</v>
      </c>
      <c r="G131" s="106">
        <f t="shared" si="12"/>
        <v>2682.031018662228</v>
      </c>
      <c r="H131" s="100">
        <f t="shared" si="13"/>
        <v>7978.430163318253</v>
      </c>
    </row>
    <row r="132" spans="2:8" s="101" customFormat="1" ht="18" customHeight="1">
      <c r="B132" s="103">
        <f t="shared" si="7"/>
        <v>111</v>
      </c>
      <c r="C132" s="104">
        <f t="shared" si="8"/>
        <v>46614</v>
      </c>
      <c r="D132" s="105">
        <f t="shared" si="9"/>
        <v>2682.031018662228</v>
      </c>
      <c r="E132" s="105">
        <f t="shared" si="10"/>
        <v>13.030200699000657</v>
      </c>
      <c r="F132" s="105">
        <f t="shared" si="11"/>
        <v>262.3916097069632</v>
      </c>
      <c r="G132" s="106">
        <f t="shared" si="12"/>
        <v>2419.6394089552646</v>
      </c>
      <c r="H132" s="100">
        <f t="shared" si="13"/>
        <v>7991.460364017254</v>
      </c>
    </row>
    <row r="133" spans="2:8" s="101" customFormat="1" ht="18" customHeight="1">
      <c r="B133" s="103">
        <f t="shared" si="7"/>
        <v>112</v>
      </c>
      <c r="C133" s="104">
        <f t="shared" si="8"/>
        <v>46645</v>
      </c>
      <c r="D133" s="105">
        <f t="shared" si="9"/>
        <v>2419.6394089552646</v>
      </c>
      <c r="E133" s="105">
        <f t="shared" si="10"/>
        <v>11.755414795174326</v>
      </c>
      <c r="F133" s="105">
        <f t="shared" si="11"/>
        <v>263.66639561078955</v>
      </c>
      <c r="G133" s="106">
        <f t="shared" si="12"/>
        <v>2155.973013344475</v>
      </c>
      <c r="H133" s="100">
        <f t="shared" si="13"/>
        <v>8003.215778812428</v>
      </c>
    </row>
    <row r="134" spans="2:8" s="101" customFormat="1" ht="18" customHeight="1">
      <c r="B134" s="103">
        <f t="shared" si="7"/>
        <v>113</v>
      </c>
      <c r="C134" s="104">
        <f t="shared" si="8"/>
        <v>46675</v>
      </c>
      <c r="D134" s="105">
        <f t="shared" si="9"/>
        <v>2155.973013344475</v>
      </c>
      <c r="E134" s="105">
        <f t="shared" si="10"/>
        <v>10.474435556498575</v>
      </c>
      <c r="F134" s="105">
        <f t="shared" si="11"/>
        <v>264.9473748494653</v>
      </c>
      <c r="G134" s="106">
        <f t="shared" si="12"/>
        <v>1891.0256384950098</v>
      </c>
      <c r="H134" s="100">
        <f t="shared" si="13"/>
        <v>8013.690214368927</v>
      </c>
    </row>
    <row r="135" spans="2:8" s="101" customFormat="1" ht="18" customHeight="1">
      <c r="B135" s="103">
        <f t="shared" si="7"/>
        <v>114</v>
      </c>
      <c r="C135" s="104">
        <f t="shared" si="8"/>
        <v>46706</v>
      </c>
      <c r="D135" s="105">
        <f t="shared" si="9"/>
        <v>1891.0256384950098</v>
      </c>
      <c r="E135" s="105">
        <f t="shared" si="10"/>
        <v>9.187232893688256</v>
      </c>
      <c r="F135" s="105">
        <f t="shared" si="11"/>
        <v>266.2345775122756</v>
      </c>
      <c r="G135" s="106">
        <f t="shared" si="12"/>
        <v>1624.7910609827343</v>
      </c>
      <c r="H135" s="100">
        <f t="shared" si="13"/>
        <v>8022.877447262615</v>
      </c>
    </row>
    <row r="136" spans="2:8" s="101" customFormat="1" ht="18" customHeight="1">
      <c r="B136" s="103">
        <f t="shared" si="7"/>
        <v>115</v>
      </c>
      <c r="C136" s="104">
        <f t="shared" si="8"/>
        <v>46736</v>
      </c>
      <c r="D136" s="105">
        <f t="shared" si="9"/>
        <v>1624.7910609827343</v>
      </c>
      <c r="E136" s="105">
        <f t="shared" si="10"/>
        <v>7.893776571274451</v>
      </c>
      <c r="F136" s="105">
        <f t="shared" si="11"/>
        <v>267.52803383468944</v>
      </c>
      <c r="G136" s="106">
        <f t="shared" si="12"/>
        <v>1357.2630271480448</v>
      </c>
      <c r="H136" s="100">
        <f t="shared" si="13"/>
        <v>8030.771223833889</v>
      </c>
    </row>
    <row r="137" spans="2:8" s="101" customFormat="1" ht="18" customHeight="1">
      <c r="B137" s="103">
        <f t="shared" si="7"/>
        <v>116</v>
      </c>
      <c r="C137" s="104">
        <f t="shared" si="8"/>
        <v>46767</v>
      </c>
      <c r="D137" s="105">
        <f t="shared" si="9"/>
        <v>1357.2630271480448</v>
      </c>
      <c r="E137" s="105">
        <f t="shared" si="10"/>
        <v>6.594036206894251</v>
      </c>
      <c r="F137" s="105">
        <f t="shared" si="11"/>
        <v>268.8277741990696</v>
      </c>
      <c r="G137" s="106">
        <f t="shared" si="12"/>
        <v>1088.4352529489752</v>
      </c>
      <c r="H137" s="100">
        <f t="shared" si="13"/>
        <v>8037.365260040783</v>
      </c>
    </row>
    <row r="138" spans="2:8" s="101" customFormat="1" ht="18" customHeight="1">
      <c r="B138" s="103">
        <f t="shared" si="7"/>
        <v>117</v>
      </c>
      <c r="C138" s="104">
        <f t="shared" si="8"/>
        <v>46798</v>
      </c>
      <c r="D138" s="105">
        <f t="shared" si="9"/>
        <v>1088.4352529489752</v>
      </c>
      <c r="E138" s="105">
        <f t="shared" si="10"/>
        <v>5.287981270577104</v>
      </c>
      <c r="F138" s="105">
        <f t="shared" si="11"/>
        <v>270.13382913538675</v>
      </c>
      <c r="G138" s="106">
        <f t="shared" si="12"/>
        <v>818.3014238135884</v>
      </c>
      <c r="H138" s="100">
        <f t="shared" si="13"/>
        <v>8042.65324131136</v>
      </c>
    </row>
    <row r="139" spans="2:8" s="101" customFormat="1" ht="18" customHeight="1">
      <c r="B139" s="103">
        <f t="shared" si="7"/>
        <v>118</v>
      </c>
      <c r="C139" s="104">
        <f t="shared" si="8"/>
        <v>46827</v>
      </c>
      <c r="D139" s="105">
        <f t="shared" si="9"/>
        <v>818.3014238135884</v>
      </c>
      <c r="E139" s="105">
        <f t="shared" si="10"/>
        <v>3.9755810840276835</v>
      </c>
      <c r="F139" s="105">
        <f t="shared" si="11"/>
        <v>271.4462293219362</v>
      </c>
      <c r="G139" s="106">
        <f t="shared" si="12"/>
        <v>546.8551944916521</v>
      </c>
      <c r="H139" s="100">
        <f t="shared" si="13"/>
        <v>8046.628822395388</v>
      </c>
    </row>
    <row r="140" spans="2:8" s="101" customFormat="1" ht="18" customHeight="1">
      <c r="B140" s="103">
        <f t="shared" si="7"/>
        <v>119</v>
      </c>
      <c r="C140" s="104">
        <f t="shared" si="8"/>
        <v>46858</v>
      </c>
      <c r="D140" s="105">
        <f t="shared" si="9"/>
        <v>546.8551944916521</v>
      </c>
      <c r="E140" s="105">
        <f t="shared" si="10"/>
        <v>2.6568048199052767</v>
      </c>
      <c r="F140" s="105">
        <f t="shared" si="11"/>
        <v>272.7650055860586</v>
      </c>
      <c r="G140" s="106">
        <f t="shared" si="12"/>
        <v>274.09018890559355</v>
      </c>
      <c r="H140" s="100">
        <f t="shared" si="13"/>
        <v>8049.285627215293</v>
      </c>
    </row>
    <row r="141" spans="2:8" s="101" customFormat="1" ht="18" customHeight="1">
      <c r="B141" s="103">
        <f t="shared" si="7"/>
        <v>120</v>
      </c>
      <c r="C141" s="104">
        <f t="shared" si="8"/>
        <v>46888</v>
      </c>
      <c r="D141" s="105">
        <f t="shared" si="9"/>
        <v>274.09018890559355</v>
      </c>
      <c r="E141" s="105">
        <f t="shared" si="10"/>
        <v>1.3316215010996753</v>
      </c>
      <c r="F141" s="105">
        <f t="shared" si="11"/>
        <v>274.0901889048642</v>
      </c>
      <c r="G141" s="106">
        <f t="shared" si="12"/>
        <v>7.293579074030276E-10</v>
      </c>
      <c r="H141" s="100">
        <f t="shared" si="13"/>
        <v>8050.617248716393</v>
      </c>
    </row>
    <row r="142" spans="2:8" s="101" customFormat="1" ht="18" customHeight="1">
      <c r="B142" s="103">
        <f t="shared" si="7"/>
      </c>
      <c r="C142" s="104">
        <f t="shared" si="8"/>
      </c>
      <c r="D142" s="105">
        <f t="shared" si="9"/>
      </c>
      <c r="E142" s="105">
        <f t="shared" si="10"/>
      </c>
      <c r="F142" s="105">
        <f t="shared" si="11"/>
      </c>
      <c r="G142" s="106">
        <f t="shared" si="12"/>
      </c>
      <c r="H142" s="100">
        <f t="shared" si="13"/>
      </c>
    </row>
    <row r="143" spans="2:8" s="101" customFormat="1" ht="18" customHeight="1">
      <c r="B143" s="103">
        <f t="shared" si="7"/>
      </c>
      <c r="C143" s="104">
        <f t="shared" si="8"/>
      </c>
      <c r="D143" s="105">
        <f t="shared" si="9"/>
      </c>
      <c r="E143" s="105">
        <f t="shared" si="10"/>
      </c>
      <c r="F143" s="105">
        <f t="shared" si="11"/>
      </c>
      <c r="G143" s="106">
        <f t="shared" si="12"/>
      </c>
      <c r="H143" s="100">
        <f t="shared" si="13"/>
      </c>
    </row>
    <row r="144" spans="2:8" s="101" customFormat="1" ht="18" customHeight="1">
      <c r="B144" s="103">
        <f t="shared" si="7"/>
      </c>
      <c r="C144" s="104">
        <f t="shared" si="8"/>
      </c>
      <c r="D144" s="105">
        <f t="shared" si="9"/>
      </c>
      <c r="E144" s="105">
        <f t="shared" si="10"/>
      </c>
      <c r="F144" s="105">
        <f t="shared" si="11"/>
      </c>
      <c r="G144" s="106">
        <f t="shared" si="12"/>
      </c>
      <c r="H144" s="100">
        <f t="shared" si="13"/>
      </c>
    </row>
    <row r="145" spans="2:8" s="101" customFormat="1" ht="18" customHeight="1">
      <c r="B145" s="103">
        <f t="shared" si="7"/>
      </c>
      <c r="C145" s="104">
        <f t="shared" si="8"/>
      </c>
      <c r="D145" s="105">
        <f t="shared" si="9"/>
      </c>
      <c r="E145" s="105">
        <f t="shared" si="10"/>
      </c>
      <c r="F145" s="105">
        <f t="shared" si="11"/>
      </c>
      <c r="G145" s="106">
        <f t="shared" si="12"/>
      </c>
      <c r="H145" s="100">
        <f t="shared" si="13"/>
      </c>
    </row>
    <row r="146" spans="2:8" s="101" customFormat="1" ht="18" customHeight="1">
      <c r="B146" s="103">
        <f t="shared" si="7"/>
      </c>
      <c r="C146" s="104">
        <f t="shared" si="8"/>
      </c>
      <c r="D146" s="105">
        <f t="shared" si="9"/>
      </c>
      <c r="E146" s="105">
        <f t="shared" si="10"/>
      </c>
      <c r="F146" s="105">
        <f t="shared" si="11"/>
      </c>
      <c r="G146" s="106">
        <f t="shared" si="12"/>
      </c>
      <c r="H146" s="100">
        <f t="shared" si="13"/>
      </c>
    </row>
    <row r="147" spans="2:8" s="101" customFormat="1" ht="18" customHeight="1">
      <c r="B147" s="103">
        <f t="shared" si="7"/>
      </c>
      <c r="C147" s="104">
        <f t="shared" si="8"/>
      </c>
      <c r="D147" s="105">
        <f t="shared" si="9"/>
      </c>
      <c r="E147" s="105">
        <f t="shared" si="10"/>
      </c>
      <c r="F147" s="105">
        <f t="shared" si="11"/>
      </c>
      <c r="G147" s="106">
        <f t="shared" si="12"/>
      </c>
      <c r="H147" s="100">
        <f t="shared" si="13"/>
      </c>
    </row>
    <row r="148" spans="2:8" s="101" customFormat="1" ht="18" customHeight="1">
      <c r="B148" s="103">
        <f t="shared" si="7"/>
      </c>
      <c r="C148" s="104">
        <f t="shared" si="8"/>
      </c>
      <c r="D148" s="105">
        <f t="shared" si="9"/>
      </c>
      <c r="E148" s="105">
        <f t="shared" si="10"/>
      </c>
      <c r="F148" s="105">
        <f t="shared" si="11"/>
      </c>
      <c r="G148" s="106">
        <f t="shared" si="12"/>
      </c>
      <c r="H148" s="100">
        <f t="shared" si="13"/>
      </c>
    </row>
    <row r="149" spans="2:8" s="101" customFormat="1" ht="18" customHeight="1">
      <c r="B149" s="103">
        <f t="shared" si="7"/>
      </c>
      <c r="C149" s="104">
        <f t="shared" si="8"/>
      </c>
      <c r="D149" s="105">
        <f t="shared" si="9"/>
      </c>
      <c r="E149" s="105">
        <f t="shared" si="10"/>
      </c>
      <c r="F149" s="105">
        <f t="shared" si="11"/>
      </c>
      <c r="G149" s="106">
        <f t="shared" si="12"/>
      </c>
      <c r="H149" s="100">
        <f t="shared" si="13"/>
      </c>
    </row>
    <row r="150" spans="2:8" s="101" customFormat="1" ht="18" customHeight="1">
      <c r="B150" s="103">
        <f t="shared" si="7"/>
      </c>
      <c r="C150" s="104">
        <f t="shared" si="8"/>
      </c>
      <c r="D150" s="105">
        <f t="shared" si="9"/>
      </c>
      <c r="E150" s="105">
        <f t="shared" si="10"/>
      </c>
      <c r="F150" s="105">
        <f t="shared" si="11"/>
      </c>
      <c r="G150" s="106">
        <f t="shared" si="12"/>
      </c>
      <c r="H150" s="100">
        <f t="shared" si="13"/>
      </c>
    </row>
    <row r="151" spans="2:8" s="101" customFormat="1" ht="18" customHeight="1">
      <c r="B151" s="103">
        <f t="shared" si="7"/>
      </c>
      <c r="C151" s="104">
        <f t="shared" si="8"/>
      </c>
      <c r="D151" s="105">
        <f t="shared" si="9"/>
      </c>
      <c r="E151" s="105">
        <f t="shared" si="10"/>
      </c>
      <c r="F151" s="105">
        <f t="shared" si="11"/>
      </c>
      <c r="G151" s="106">
        <f t="shared" si="12"/>
      </c>
      <c r="H151" s="100">
        <f t="shared" si="13"/>
      </c>
    </row>
    <row r="152" spans="2:8" s="101" customFormat="1" ht="18" customHeight="1">
      <c r="B152" s="103">
        <f t="shared" si="7"/>
      </c>
      <c r="C152" s="104">
        <f t="shared" si="8"/>
      </c>
      <c r="D152" s="105">
        <f t="shared" si="9"/>
      </c>
      <c r="E152" s="105">
        <f t="shared" si="10"/>
      </c>
      <c r="F152" s="105">
        <f t="shared" si="11"/>
      </c>
      <c r="G152" s="106">
        <f t="shared" si="12"/>
      </c>
      <c r="H152" s="100">
        <f t="shared" si="13"/>
      </c>
    </row>
    <row r="153" spans="2:8" s="101" customFormat="1" ht="18" customHeight="1">
      <c r="B153" s="103">
        <f aca="true" t="shared" si="14" ref="B153:B216">pagam.Num</f>
      </c>
      <c r="C153" s="104">
        <f aca="true" t="shared" si="15" ref="C153:C216">Mostra.Data</f>
      </c>
      <c r="D153" s="105">
        <f aca="true" t="shared" si="16" ref="D153:D216">Bil.Iniz</f>
      </c>
      <c r="E153" s="105">
        <f aca="true" t="shared" si="17" ref="E153:E216">Interesse</f>
      </c>
      <c r="F153" s="105">
        <f aca="true" t="shared" si="18" ref="F153:F216">Capitale</f>
      </c>
      <c r="G153" s="106">
        <f aca="true" t="shared" si="19" ref="G153:G216">Bilancio.finale</f>
      </c>
      <c r="H153" s="100">
        <f aca="true" t="shared" si="20" ref="H153:H216">Interesse.Comp</f>
      </c>
    </row>
    <row r="154" spans="2:8" s="101" customFormat="1" ht="18" customHeight="1">
      <c r="B154" s="103">
        <f t="shared" si="14"/>
      </c>
      <c r="C154" s="104">
        <f t="shared" si="15"/>
      </c>
      <c r="D154" s="105">
        <f t="shared" si="16"/>
      </c>
      <c r="E154" s="105">
        <f t="shared" si="17"/>
      </c>
      <c r="F154" s="105">
        <f t="shared" si="18"/>
      </c>
      <c r="G154" s="106">
        <f t="shared" si="19"/>
      </c>
      <c r="H154" s="100">
        <f t="shared" si="20"/>
      </c>
    </row>
    <row r="155" spans="2:8" s="101" customFormat="1" ht="18" customHeight="1">
      <c r="B155" s="103">
        <f t="shared" si="14"/>
      </c>
      <c r="C155" s="104">
        <f t="shared" si="15"/>
      </c>
      <c r="D155" s="105">
        <f t="shared" si="16"/>
      </c>
      <c r="E155" s="105">
        <f t="shared" si="17"/>
      </c>
      <c r="F155" s="105">
        <f t="shared" si="18"/>
      </c>
      <c r="G155" s="106">
        <f t="shared" si="19"/>
      </c>
      <c r="H155" s="100">
        <f t="shared" si="20"/>
      </c>
    </row>
    <row r="156" spans="2:8" s="101" customFormat="1" ht="18" customHeight="1">
      <c r="B156" s="103">
        <f t="shared" si="14"/>
      </c>
      <c r="C156" s="104">
        <f t="shared" si="15"/>
      </c>
      <c r="D156" s="105">
        <f t="shared" si="16"/>
      </c>
      <c r="E156" s="105">
        <f t="shared" si="17"/>
      </c>
      <c r="F156" s="105">
        <f t="shared" si="18"/>
      </c>
      <c r="G156" s="106">
        <f t="shared" si="19"/>
      </c>
      <c r="H156" s="100">
        <f t="shared" si="20"/>
      </c>
    </row>
    <row r="157" spans="2:8" s="101" customFormat="1" ht="18" customHeight="1">
      <c r="B157" s="103">
        <f t="shared" si="14"/>
      </c>
      <c r="C157" s="104">
        <f t="shared" si="15"/>
      </c>
      <c r="D157" s="105">
        <f t="shared" si="16"/>
      </c>
      <c r="E157" s="105">
        <f t="shared" si="17"/>
      </c>
      <c r="F157" s="105">
        <f t="shared" si="18"/>
      </c>
      <c r="G157" s="106">
        <f t="shared" si="19"/>
      </c>
      <c r="H157" s="100">
        <f t="shared" si="20"/>
      </c>
    </row>
    <row r="158" spans="2:8" s="101" customFormat="1" ht="18" customHeight="1">
      <c r="B158" s="103">
        <f t="shared" si="14"/>
      </c>
      <c r="C158" s="104">
        <f t="shared" si="15"/>
      </c>
      <c r="D158" s="105">
        <f t="shared" si="16"/>
      </c>
      <c r="E158" s="105">
        <f t="shared" si="17"/>
      </c>
      <c r="F158" s="105">
        <f t="shared" si="18"/>
      </c>
      <c r="G158" s="106">
        <f t="shared" si="19"/>
      </c>
      <c r="H158" s="100">
        <f t="shared" si="20"/>
      </c>
    </row>
    <row r="159" spans="2:8" s="101" customFormat="1" ht="18" customHeight="1">
      <c r="B159" s="103">
        <f t="shared" si="14"/>
      </c>
      <c r="C159" s="104">
        <f t="shared" si="15"/>
      </c>
      <c r="D159" s="105">
        <f t="shared" si="16"/>
      </c>
      <c r="E159" s="105">
        <f t="shared" si="17"/>
      </c>
      <c r="F159" s="105">
        <f t="shared" si="18"/>
      </c>
      <c r="G159" s="106">
        <f t="shared" si="19"/>
      </c>
      <c r="H159" s="100">
        <f t="shared" si="20"/>
      </c>
    </row>
    <row r="160" spans="2:8" s="101" customFormat="1" ht="18" customHeight="1">
      <c r="B160" s="103">
        <f t="shared" si="14"/>
      </c>
      <c r="C160" s="104">
        <f t="shared" si="15"/>
      </c>
      <c r="D160" s="105">
        <f t="shared" si="16"/>
      </c>
      <c r="E160" s="105">
        <f t="shared" si="17"/>
      </c>
      <c r="F160" s="105">
        <f t="shared" si="18"/>
      </c>
      <c r="G160" s="106">
        <f t="shared" si="19"/>
      </c>
      <c r="H160" s="100">
        <f t="shared" si="20"/>
      </c>
    </row>
    <row r="161" spans="2:8" s="101" customFormat="1" ht="18" customHeight="1">
      <c r="B161" s="103">
        <f t="shared" si="14"/>
      </c>
      <c r="C161" s="104">
        <f t="shared" si="15"/>
      </c>
      <c r="D161" s="105">
        <f t="shared" si="16"/>
      </c>
      <c r="E161" s="105">
        <f t="shared" si="17"/>
      </c>
      <c r="F161" s="105">
        <f t="shared" si="18"/>
      </c>
      <c r="G161" s="106">
        <f t="shared" si="19"/>
      </c>
      <c r="H161" s="100">
        <f t="shared" si="20"/>
      </c>
    </row>
    <row r="162" spans="2:8" s="101" customFormat="1" ht="18" customHeight="1">
      <c r="B162" s="103">
        <f t="shared" si="14"/>
      </c>
      <c r="C162" s="104">
        <f t="shared" si="15"/>
      </c>
      <c r="D162" s="105">
        <f t="shared" si="16"/>
      </c>
      <c r="E162" s="105">
        <f t="shared" si="17"/>
      </c>
      <c r="F162" s="105">
        <f t="shared" si="18"/>
      </c>
      <c r="G162" s="106">
        <f t="shared" si="19"/>
      </c>
      <c r="H162" s="100">
        <f t="shared" si="20"/>
      </c>
    </row>
    <row r="163" spans="2:8" s="101" customFormat="1" ht="18" customHeight="1">
      <c r="B163" s="103">
        <f t="shared" si="14"/>
      </c>
      <c r="C163" s="104">
        <f t="shared" si="15"/>
      </c>
      <c r="D163" s="105">
        <f t="shared" si="16"/>
      </c>
      <c r="E163" s="105">
        <f t="shared" si="17"/>
      </c>
      <c r="F163" s="105">
        <f t="shared" si="18"/>
      </c>
      <c r="G163" s="106">
        <f t="shared" si="19"/>
      </c>
      <c r="H163" s="100">
        <f t="shared" si="20"/>
      </c>
    </row>
    <row r="164" spans="2:8" s="101" customFormat="1" ht="18" customHeight="1">
      <c r="B164" s="103">
        <f t="shared" si="14"/>
      </c>
      <c r="C164" s="104">
        <f t="shared" si="15"/>
      </c>
      <c r="D164" s="105">
        <f t="shared" si="16"/>
      </c>
      <c r="E164" s="105">
        <f t="shared" si="17"/>
      </c>
      <c r="F164" s="105">
        <f t="shared" si="18"/>
      </c>
      <c r="G164" s="106">
        <f t="shared" si="19"/>
      </c>
      <c r="H164" s="100">
        <f t="shared" si="20"/>
      </c>
    </row>
    <row r="165" spans="2:8" s="101" customFormat="1" ht="18" customHeight="1">
      <c r="B165" s="103">
        <f t="shared" si="14"/>
      </c>
      <c r="C165" s="104">
        <f t="shared" si="15"/>
      </c>
      <c r="D165" s="105">
        <f t="shared" si="16"/>
      </c>
      <c r="E165" s="105">
        <f t="shared" si="17"/>
      </c>
      <c r="F165" s="105">
        <f t="shared" si="18"/>
      </c>
      <c r="G165" s="106">
        <f t="shared" si="19"/>
      </c>
      <c r="H165" s="100">
        <f t="shared" si="20"/>
      </c>
    </row>
    <row r="166" spans="2:8" s="101" customFormat="1" ht="18" customHeight="1">
      <c r="B166" s="103">
        <f t="shared" si="14"/>
      </c>
      <c r="C166" s="104">
        <f t="shared" si="15"/>
      </c>
      <c r="D166" s="105">
        <f t="shared" si="16"/>
      </c>
      <c r="E166" s="105">
        <f t="shared" si="17"/>
      </c>
      <c r="F166" s="105">
        <f t="shared" si="18"/>
      </c>
      <c r="G166" s="106">
        <f t="shared" si="19"/>
      </c>
      <c r="H166" s="100">
        <f t="shared" si="20"/>
      </c>
    </row>
    <row r="167" spans="2:8" s="101" customFormat="1" ht="18" customHeight="1">
      <c r="B167" s="103">
        <f t="shared" si="14"/>
      </c>
      <c r="C167" s="104">
        <f t="shared" si="15"/>
      </c>
      <c r="D167" s="105">
        <f t="shared" si="16"/>
      </c>
      <c r="E167" s="105">
        <f t="shared" si="17"/>
      </c>
      <c r="F167" s="105">
        <f t="shared" si="18"/>
      </c>
      <c r="G167" s="106">
        <f t="shared" si="19"/>
      </c>
      <c r="H167" s="100">
        <f t="shared" si="20"/>
      </c>
    </row>
    <row r="168" spans="2:8" s="101" customFormat="1" ht="18" customHeight="1">
      <c r="B168" s="103">
        <f t="shared" si="14"/>
      </c>
      <c r="C168" s="104">
        <f t="shared" si="15"/>
      </c>
      <c r="D168" s="105">
        <f t="shared" si="16"/>
      </c>
      <c r="E168" s="105">
        <f t="shared" si="17"/>
      </c>
      <c r="F168" s="105">
        <f t="shared" si="18"/>
      </c>
      <c r="G168" s="106">
        <f t="shared" si="19"/>
      </c>
      <c r="H168" s="100">
        <f t="shared" si="20"/>
      </c>
    </row>
    <row r="169" spans="2:8" s="101" customFormat="1" ht="18" customHeight="1">
      <c r="B169" s="103">
        <f t="shared" si="14"/>
      </c>
      <c r="C169" s="104">
        <f t="shared" si="15"/>
      </c>
      <c r="D169" s="105">
        <f t="shared" si="16"/>
      </c>
      <c r="E169" s="105">
        <f t="shared" si="17"/>
      </c>
      <c r="F169" s="105">
        <f t="shared" si="18"/>
      </c>
      <c r="G169" s="106">
        <f t="shared" si="19"/>
      </c>
      <c r="H169" s="100">
        <f t="shared" si="20"/>
      </c>
    </row>
    <row r="170" spans="2:8" s="101" customFormat="1" ht="18" customHeight="1">
      <c r="B170" s="103">
        <f t="shared" si="14"/>
      </c>
      <c r="C170" s="104">
        <f t="shared" si="15"/>
      </c>
      <c r="D170" s="105">
        <f t="shared" si="16"/>
      </c>
      <c r="E170" s="105">
        <f t="shared" si="17"/>
      </c>
      <c r="F170" s="105">
        <f t="shared" si="18"/>
      </c>
      <c r="G170" s="106">
        <f t="shared" si="19"/>
      </c>
      <c r="H170" s="100">
        <f t="shared" si="20"/>
      </c>
    </row>
    <row r="171" spans="2:8" s="101" customFormat="1" ht="18" customHeight="1">
      <c r="B171" s="103">
        <f t="shared" si="14"/>
      </c>
      <c r="C171" s="104">
        <f t="shared" si="15"/>
      </c>
      <c r="D171" s="105">
        <f t="shared" si="16"/>
      </c>
      <c r="E171" s="105">
        <f t="shared" si="17"/>
      </c>
      <c r="F171" s="105">
        <f t="shared" si="18"/>
      </c>
      <c r="G171" s="106">
        <f t="shared" si="19"/>
      </c>
      <c r="H171" s="100">
        <f t="shared" si="20"/>
      </c>
    </row>
    <row r="172" spans="2:8" s="101" customFormat="1" ht="18" customHeight="1">
      <c r="B172" s="103">
        <f t="shared" si="14"/>
      </c>
      <c r="C172" s="104">
        <f t="shared" si="15"/>
      </c>
      <c r="D172" s="105">
        <f t="shared" si="16"/>
      </c>
      <c r="E172" s="105">
        <f t="shared" si="17"/>
      </c>
      <c r="F172" s="105">
        <f t="shared" si="18"/>
      </c>
      <c r="G172" s="106">
        <f t="shared" si="19"/>
      </c>
      <c r="H172" s="100">
        <f t="shared" si="20"/>
      </c>
    </row>
    <row r="173" spans="2:8" s="101" customFormat="1" ht="18" customHeight="1">
      <c r="B173" s="103">
        <f t="shared" si="14"/>
      </c>
      <c r="C173" s="104">
        <f t="shared" si="15"/>
      </c>
      <c r="D173" s="105">
        <f t="shared" si="16"/>
      </c>
      <c r="E173" s="105">
        <f t="shared" si="17"/>
      </c>
      <c r="F173" s="105">
        <f t="shared" si="18"/>
      </c>
      <c r="G173" s="106">
        <f t="shared" si="19"/>
      </c>
      <c r="H173" s="100">
        <f t="shared" si="20"/>
      </c>
    </row>
    <row r="174" spans="2:8" s="101" customFormat="1" ht="18" customHeight="1">
      <c r="B174" s="103">
        <f t="shared" si="14"/>
      </c>
      <c r="C174" s="104">
        <f t="shared" si="15"/>
      </c>
      <c r="D174" s="105">
        <f t="shared" si="16"/>
      </c>
      <c r="E174" s="105">
        <f t="shared" si="17"/>
      </c>
      <c r="F174" s="105">
        <f t="shared" si="18"/>
      </c>
      <c r="G174" s="106">
        <f t="shared" si="19"/>
      </c>
      <c r="H174" s="100">
        <f t="shared" si="20"/>
      </c>
    </row>
    <row r="175" spans="2:8" s="101" customFormat="1" ht="18" customHeight="1">
      <c r="B175" s="103">
        <f t="shared" si="14"/>
      </c>
      <c r="C175" s="104">
        <f t="shared" si="15"/>
      </c>
      <c r="D175" s="105">
        <f t="shared" si="16"/>
      </c>
      <c r="E175" s="105">
        <f t="shared" si="17"/>
      </c>
      <c r="F175" s="105">
        <f t="shared" si="18"/>
      </c>
      <c r="G175" s="106">
        <f t="shared" si="19"/>
      </c>
      <c r="H175" s="100">
        <f t="shared" si="20"/>
      </c>
    </row>
    <row r="176" spans="2:8" s="101" customFormat="1" ht="18" customHeight="1">
      <c r="B176" s="103">
        <f t="shared" si="14"/>
      </c>
      <c r="C176" s="104">
        <f t="shared" si="15"/>
      </c>
      <c r="D176" s="105">
        <f t="shared" si="16"/>
      </c>
      <c r="E176" s="105">
        <f t="shared" si="17"/>
      </c>
      <c r="F176" s="105">
        <f t="shared" si="18"/>
      </c>
      <c r="G176" s="106">
        <f t="shared" si="19"/>
      </c>
      <c r="H176" s="100">
        <f t="shared" si="20"/>
      </c>
    </row>
    <row r="177" spans="2:8" s="101" customFormat="1" ht="18" customHeight="1">
      <c r="B177" s="103">
        <f t="shared" si="14"/>
      </c>
      <c r="C177" s="104">
        <f t="shared" si="15"/>
      </c>
      <c r="D177" s="105">
        <f t="shared" si="16"/>
      </c>
      <c r="E177" s="105">
        <f t="shared" si="17"/>
      </c>
      <c r="F177" s="105">
        <f t="shared" si="18"/>
      </c>
      <c r="G177" s="106">
        <f t="shared" si="19"/>
      </c>
      <c r="H177" s="100">
        <f t="shared" si="20"/>
      </c>
    </row>
    <row r="178" spans="2:8" s="101" customFormat="1" ht="18" customHeight="1">
      <c r="B178" s="103">
        <f t="shared" si="14"/>
      </c>
      <c r="C178" s="104">
        <f t="shared" si="15"/>
      </c>
      <c r="D178" s="105">
        <f t="shared" si="16"/>
      </c>
      <c r="E178" s="105">
        <f t="shared" si="17"/>
      </c>
      <c r="F178" s="105">
        <f t="shared" si="18"/>
      </c>
      <c r="G178" s="106">
        <f t="shared" si="19"/>
      </c>
      <c r="H178" s="100">
        <f t="shared" si="20"/>
      </c>
    </row>
    <row r="179" spans="2:8" s="101" customFormat="1" ht="18" customHeight="1">
      <c r="B179" s="103">
        <f t="shared" si="14"/>
      </c>
      <c r="C179" s="104">
        <f t="shared" si="15"/>
      </c>
      <c r="D179" s="105">
        <f t="shared" si="16"/>
      </c>
      <c r="E179" s="105">
        <f t="shared" si="17"/>
      </c>
      <c r="F179" s="105">
        <f t="shared" si="18"/>
      </c>
      <c r="G179" s="106">
        <f t="shared" si="19"/>
      </c>
      <c r="H179" s="100">
        <f t="shared" si="20"/>
      </c>
    </row>
    <row r="180" spans="2:8" s="101" customFormat="1" ht="18" customHeight="1">
      <c r="B180" s="103">
        <f t="shared" si="14"/>
      </c>
      <c r="C180" s="104">
        <f t="shared" si="15"/>
      </c>
      <c r="D180" s="105">
        <f t="shared" si="16"/>
      </c>
      <c r="E180" s="105">
        <f t="shared" si="17"/>
      </c>
      <c r="F180" s="105">
        <f t="shared" si="18"/>
      </c>
      <c r="G180" s="106">
        <f t="shared" si="19"/>
      </c>
      <c r="H180" s="100">
        <f t="shared" si="20"/>
      </c>
    </row>
    <row r="181" spans="2:8" s="101" customFormat="1" ht="18" customHeight="1">
      <c r="B181" s="103">
        <f t="shared" si="14"/>
      </c>
      <c r="C181" s="104">
        <f t="shared" si="15"/>
      </c>
      <c r="D181" s="105">
        <f t="shared" si="16"/>
      </c>
      <c r="E181" s="105">
        <f t="shared" si="17"/>
      </c>
      <c r="F181" s="105">
        <f t="shared" si="18"/>
      </c>
      <c r="G181" s="106">
        <f t="shared" si="19"/>
      </c>
      <c r="H181" s="100">
        <f t="shared" si="20"/>
      </c>
    </row>
    <row r="182" spans="2:8" s="101" customFormat="1" ht="18" customHeight="1">
      <c r="B182" s="103">
        <f t="shared" si="14"/>
      </c>
      <c r="C182" s="104">
        <f t="shared" si="15"/>
      </c>
      <c r="D182" s="105">
        <f t="shared" si="16"/>
      </c>
      <c r="E182" s="105">
        <f t="shared" si="17"/>
      </c>
      <c r="F182" s="105">
        <f t="shared" si="18"/>
      </c>
      <c r="G182" s="106">
        <f t="shared" si="19"/>
      </c>
      <c r="H182" s="100">
        <f t="shared" si="20"/>
      </c>
    </row>
    <row r="183" spans="2:8" s="101" customFormat="1" ht="18" customHeight="1">
      <c r="B183" s="103">
        <f t="shared" si="14"/>
      </c>
      <c r="C183" s="104">
        <f t="shared" si="15"/>
      </c>
      <c r="D183" s="105">
        <f t="shared" si="16"/>
      </c>
      <c r="E183" s="105">
        <f t="shared" si="17"/>
      </c>
      <c r="F183" s="105">
        <f t="shared" si="18"/>
      </c>
      <c r="G183" s="106">
        <f t="shared" si="19"/>
      </c>
      <c r="H183" s="100">
        <f t="shared" si="20"/>
      </c>
    </row>
    <row r="184" spans="2:8" s="101" customFormat="1" ht="18" customHeight="1">
      <c r="B184" s="103">
        <f t="shared" si="14"/>
      </c>
      <c r="C184" s="104">
        <f t="shared" si="15"/>
      </c>
      <c r="D184" s="105">
        <f t="shared" si="16"/>
      </c>
      <c r="E184" s="105">
        <f t="shared" si="17"/>
      </c>
      <c r="F184" s="105">
        <f t="shared" si="18"/>
      </c>
      <c r="G184" s="106">
        <f t="shared" si="19"/>
      </c>
      <c r="H184" s="100">
        <f t="shared" si="20"/>
      </c>
    </row>
    <row r="185" spans="2:8" s="101" customFormat="1" ht="18" customHeight="1">
      <c r="B185" s="103">
        <f t="shared" si="14"/>
      </c>
      <c r="C185" s="104">
        <f t="shared" si="15"/>
      </c>
      <c r="D185" s="105">
        <f t="shared" si="16"/>
      </c>
      <c r="E185" s="105">
        <f t="shared" si="17"/>
      </c>
      <c r="F185" s="105">
        <f t="shared" si="18"/>
      </c>
      <c r="G185" s="106">
        <f t="shared" si="19"/>
      </c>
      <c r="H185" s="100">
        <f t="shared" si="20"/>
      </c>
    </row>
    <row r="186" spans="2:8" s="101" customFormat="1" ht="18" customHeight="1">
      <c r="B186" s="103">
        <f t="shared" si="14"/>
      </c>
      <c r="C186" s="104">
        <f t="shared" si="15"/>
      </c>
      <c r="D186" s="105">
        <f t="shared" si="16"/>
      </c>
      <c r="E186" s="105">
        <f t="shared" si="17"/>
      </c>
      <c r="F186" s="105">
        <f t="shared" si="18"/>
      </c>
      <c r="G186" s="106">
        <f t="shared" si="19"/>
      </c>
      <c r="H186" s="100">
        <f t="shared" si="20"/>
      </c>
    </row>
    <row r="187" spans="2:8" s="101" customFormat="1" ht="18" customHeight="1">
      <c r="B187" s="103">
        <f t="shared" si="14"/>
      </c>
      <c r="C187" s="104">
        <f t="shared" si="15"/>
      </c>
      <c r="D187" s="105">
        <f t="shared" si="16"/>
      </c>
      <c r="E187" s="105">
        <f t="shared" si="17"/>
      </c>
      <c r="F187" s="105">
        <f t="shared" si="18"/>
      </c>
      <c r="G187" s="106">
        <f t="shared" si="19"/>
      </c>
      <c r="H187" s="100">
        <f t="shared" si="20"/>
      </c>
    </row>
    <row r="188" spans="2:8" s="101" customFormat="1" ht="18" customHeight="1">
      <c r="B188" s="103">
        <f t="shared" si="14"/>
      </c>
      <c r="C188" s="104">
        <f t="shared" si="15"/>
      </c>
      <c r="D188" s="105">
        <f t="shared" si="16"/>
      </c>
      <c r="E188" s="105">
        <f t="shared" si="17"/>
      </c>
      <c r="F188" s="105">
        <f t="shared" si="18"/>
      </c>
      <c r="G188" s="106">
        <f t="shared" si="19"/>
      </c>
      <c r="H188" s="100">
        <f t="shared" si="20"/>
      </c>
    </row>
    <row r="189" spans="2:8" s="101" customFormat="1" ht="18" customHeight="1">
      <c r="B189" s="103">
        <f t="shared" si="14"/>
      </c>
      <c r="C189" s="104">
        <f t="shared" si="15"/>
      </c>
      <c r="D189" s="105">
        <f t="shared" si="16"/>
      </c>
      <c r="E189" s="105">
        <f t="shared" si="17"/>
      </c>
      <c r="F189" s="105">
        <f t="shared" si="18"/>
      </c>
      <c r="G189" s="106">
        <f t="shared" si="19"/>
      </c>
      <c r="H189" s="100">
        <f t="shared" si="20"/>
      </c>
    </row>
    <row r="190" spans="2:8" s="101" customFormat="1" ht="18" customHeight="1">
      <c r="B190" s="103">
        <f t="shared" si="14"/>
      </c>
      <c r="C190" s="104">
        <f t="shared" si="15"/>
      </c>
      <c r="D190" s="105">
        <f t="shared" si="16"/>
      </c>
      <c r="E190" s="105">
        <f t="shared" si="17"/>
      </c>
      <c r="F190" s="105">
        <f t="shared" si="18"/>
      </c>
      <c r="G190" s="106">
        <f t="shared" si="19"/>
      </c>
      <c r="H190" s="100">
        <f t="shared" si="20"/>
      </c>
    </row>
    <row r="191" spans="2:8" s="101" customFormat="1" ht="18" customHeight="1">
      <c r="B191" s="103">
        <f t="shared" si="14"/>
      </c>
      <c r="C191" s="104">
        <f t="shared" si="15"/>
      </c>
      <c r="D191" s="105">
        <f t="shared" si="16"/>
      </c>
      <c r="E191" s="105">
        <f t="shared" si="17"/>
      </c>
      <c r="F191" s="105">
        <f t="shared" si="18"/>
      </c>
      <c r="G191" s="106">
        <f t="shared" si="19"/>
      </c>
      <c r="H191" s="100">
        <f t="shared" si="20"/>
      </c>
    </row>
    <row r="192" spans="2:8" s="101" customFormat="1" ht="18" customHeight="1">
      <c r="B192" s="103">
        <f t="shared" si="14"/>
      </c>
      <c r="C192" s="104">
        <f t="shared" si="15"/>
      </c>
      <c r="D192" s="105">
        <f t="shared" si="16"/>
      </c>
      <c r="E192" s="105">
        <f t="shared" si="17"/>
      </c>
      <c r="F192" s="105">
        <f t="shared" si="18"/>
      </c>
      <c r="G192" s="106">
        <f t="shared" si="19"/>
      </c>
      <c r="H192" s="100">
        <f t="shared" si="20"/>
      </c>
    </row>
    <row r="193" spans="2:8" s="101" customFormat="1" ht="18" customHeight="1">
      <c r="B193" s="103">
        <f t="shared" si="14"/>
      </c>
      <c r="C193" s="104">
        <f t="shared" si="15"/>
      </c>
      <c r="D193" s="105">
        <f t="shared" si="16"/>
      </c>
      <c r="E193" s="105">
        <f t="shared" si="17"/>
      </c>
      <c r="F193" s="105">
        <f t="shared" si="18"/>
      </c>
      <c r="G193" s="106">
        <f t="shared" si="19"/>
      </c>
      <c r="H193" s="100">
        <f t="shared" si="20"/>
      </c>
    </row>
    <row r="194" spans="2:8" s="101" customFormat="1" ht="18" customHeight="1">
      <c r="B194" s="103">
        <f t="shared" si="14"/>
      </c>
      <c r="C194" s="104">
        <f t="shared" si="15"/>
      </c>
      <c r="D194" s="105">
        <f t="shared" si="16"/>
      </c>
      <c r="E194" s="105">
        <f t="shared" si="17"/>
      </c>
      <c r="F194" s="105">
        <f t="shared" si="18"/>
      </c>
      <c r="G194" s="106">
        <f t="shared" si="19"/>
      </c>
      <c r="H194" s="100">
        <f t="shared" si="20"/>
      </c>
    </row>
    <row r="195" spans="2:8" s="101" customFormat="1" ht="18" customHeight="1">
      <c r="B195" s="103">
        <f t="shared" si="14"/>
      </c>
      <c r="C195" s="104">
        <f t="shared" si="15"/>
      </c>
      <c r="D195" s="105">
        <f t="shared" si="16"/>
      </c>
      <c r="E195" s="105">
        <f t="shared" si="17"/>
      </c>
      <c r="F195" s="105">
        <f t="shared" si="18"/>
      </c>
      <c r="G195" s="106">
        <f t="shared" si="19"/>
      </c>
      <c r="H195" s="100">
        <f t="shared" si="20"/>
      </c>
    </row>
    <row r="196" spans="2:8" s="101" customFormat="1" ht="18" customHeight="1">
      <c r="B196" s="103">
        <f t="shared" si="14"/>
      </c>
      <c r="C196" s="104">
        <f t="shared" si="15"/>
      </c>
      <c r="D196" s="105">
        <f t="shared" si="16"/>
      </c>
      <c r="E196" s="105">
        <f t="shared" si="17"/>
      </c>
      <c r="F196" s="105">
        <f t="shared" si="18"/>
      </c>
      <c r="G196" s="106">
        <f t="shared" si="19"/>
      </c>
      <c r="H196" s="100">
        <f t="shared" si="20"/>
      </c>
    </row>
    <row r="197" spans="2:8" s="101" customFormat="1" ht="18" customHeight="1">
      <c r="B197" s="103">
        <f t="shared" si="14"/>
      </c>
      <c r="C197" s="104">
        <f t="shared" si="15"/>
      </c>
      <c r="D197" s="105">
        <f t="shared" si="16"/>
      </c>
      <c r="E197" s="105">
        <f t="shared" si="17"/>
      </c>
      <c r="F197" s="105">
        <f t="shared" si="18"/>
      </c>
      <c r="G197" s="106">
        <f t="shared" si="19"/>
      </c>
      <c r="H197" s="100">
        <f t="shared" si="20"/>
      </c>
    </row>
    <row r="198" spans="2:8" s="101" customFormat="1" ht="18" customHeight="1">
      <c r="B198" s="103">
        <f t="shared" si="14"/>
      </c>
      <c r="C198" s="104">
        <f t="shared" si="15"/>
      </c>
      <c r="D198" s="105">
        <f t="shared" si="16"/>
      </c>
      <c r="E198" s="105">
        <f t="shared" si="17"/>
      </c>
      <c r="F198" s="105">
        <f t="shared" si="18"/>
      </c>
      <c r="G198" s="106">
        <f t="shared" si="19"/>
      </c>
      <c r="H198" s="100">
        <f t="shared" si="20"/>
      </c>
    </row>
    <row r="199" spans="2:8" s="101" customFormat="1" ht="18" customHeight="1">
      <c r="B199" s="103">
        <f t="shared" si="14"/>
      </c>
      <c r="C199" s="104">
        <f t="shared" si="15"/>
      </c>
      <c r="D199" s="105">
        <f t="shared" si="16"/>
      </c>
      <c r="E199" s="105">
        <f t="shared" si="17"/>
      </c>
      <c r="F199" s="105">
        <f t="shared" si="18"/>
      </c>
      <c r="G199" s="106">
        <f t="shared" si="19"/>
      </c>
      <c r="H199" s="100">
        <f t="shared" si="20"/>
      </c>
    </row>
    <row r="200" spans="2:8" s="101" customFormat="1" ht="18" customHeight="1">
      <c r="B200" s="103">
        <f t="shared" si="14"/>
      </c>
      <c r="C200" s="104">
        <f t="shared" si="15"/>
      </c>
      <c r="D200" s="105">
        <f t="shared" si="16"/>
      </c>
      <c r="E200" s="105">
        <f t="shared" si="17"/>
      </c>
      <c r="F200" s="105">
        <f t="shared" si="18"/>
      </c>
      <c r="G200" s="106">
        <f t="shared" si="19"/>
      </c>
      <c r="H200" s="100">
        <f t="shared" si="20"/>
      </c>
    </row>
    <row r="201" spans="2:8" s="101" customFormat="1" ht="18" customHeight="1">
      <c r="B201" s="103">
        <f t="shared" si="14"/>
      </c>
      <c r="C201" s="104">
        <f t="shared" si="15"/>
      </c>
      <c r="D201" s="105">
        <f t="shared" si="16"/>
      </c>
      <c r="E201" s="105">
        <f t="shared" si="17"/>
      </c>
      <c r="F201" s="105">
        <f t="shared" si="18"/>
      </c>
      <c r="G201" s="106">
        <f t="shared" si="19"/>
      </c>
      <c r="H201" s="100">
        <f t="shared" si="20"/>
      </c>
    </row>
    <row r="202" spans="2:8" s="101" customFormat="1" ht="18" customHeight="1">
      <c r="B202" s="103">
        <f t="shared" si="14"/>
      </c>
      <c r="C202" s="104">
        <f t="shared" si="15"/>
      </c>
      <c r="D202" s="105">
        <f t="shared" si="16"/>
      </c>
      <c r="E202" s="105">
        <f t="shared" si="17"/>
      </c>
      <c r="F202" s="105">
        <f t="shared" si="18"/>
      </c>
      <c r="G202" s="106">
        <f t="shared" si="19"/>
      </c>
      <c r="H202" s="100">
        <f t="shared" si="20"/>
      </c>
    </row>
    <row r="203" spans="2:8" s="101" customFormat="1" ht="18" customHeight="1">
      <c r="B203" s="103">
        <f t="shared" si="14"/>
      </c>
      <c r="C203" s="104">
        <f t="shared" si="15"/>
      </c>
      <c r="D203" s="105">
        <f t="shared" si="16"/>
      </c>
      <c r="E203" s="105">
        <f t="shared" si="17"/>
      </c>
      <c r="F203" s="105">
        <f t="shared" si="18"/>
      </c>
      <c r="G203" s="106">
        <f t="shared" si="19"/>
      </c>
      <c r="H203" s="100">
        <f t="shared" si="20"/>
      </c>
    </row>
    <row r="204" spans="2:8" s="101" customFormat="1" ht="18" customHeight="1">
      <c r="B204" s="103">
        <f t="shared" si="14"/>
      </c>
      <c r="C204" s="104">
        <f t="shared" si="15"/>
      </c>
      <c r="D204" s="105">
        <f t="shared" si="16"/>
      </c>
      <c r="E204" s="105">
        <f t="shared" si="17"/>
      </c>
      <c r="F204" s="105">
        <f t="shared" si="18"/>
      </c>
      <c r="G204" s="106">
        <f t="shared" si="19"/>
      </c>
      <c r="H204" s="100">
        <f t="shared" si="20"/>
      </c>
    </row>
    <row r="205" spans="2:8" s="101" customFormat="1" ht="18" customHeight="1">
      <c r="B205" s="103">
        <f t="shared" si="14"/>
      </c>
      <c r="C205" s="104">
        <f t="shared" si="15"/>
      </c>
      <c r="D205" s="105">
        <f t="shared" si="16"/>
      </c>
      <c r="E205" s="105">
        <f t="shared" si="17"/>
      </c>
      <c r="F205" s="105">
        <f t="shared" si="18"/>
      </c>
      <c r="G205" s="106">
        <f t="shared" si="19"/>
      </c>
      <c r="H205" s="100">
        <f t="shared" si="20"/>
      </c>
    </row>
    <row r="206" spans="2:8" s="101" customFormat="1" ht="18" customHeight="1">
      <c r="B206" s="103">
        <f t="shared" si="14"/>
      </c>
      <c r="C206" s="104">
        <f t="shared" si="15"/>
      </c>
      <c r="D206" s="105">
        <f t="shared" si="16"/>
      </c>
      <c r="E206" s="105">
        <f t="shared" si="17"/>
      </c>
      <c r="F206" s="105">
        <f t="shared" si="18"/>
      </c>
      <c r="G206" s="106">
        <f t="shared" si="19"/>
      </c>
      <c r="H206" s="100">
        <f t="shared" si="20"/>
      </c>
    </row>
    <row r="207" spans="2:8" s="101" customFormat="1" ht="18" customHeight="1">
      <c r="B207" s="103">
        <f t="shared" si="14"/>
      </c>
      <c r="C207" s="104">
        <f t="shared" si="15"/>
      </c>
      <c r="D207" s="105">
        <f t="shared" si="16"/>
      </c>
      <c r="E207" s="105">
        <f t="shared" si="17"/>
      </c>
      <c r="F207" s="105">
        <f t="shared" si="18"/>
      </c>
      <c r="G207" s="106">
        <f t="shared" si="19"/>
      </c>
      <c r="H207" s="100">
        <f t="shared" si="20"/>
      </c>
    </row>
    <row r="208" spans="2:8" s="101" customFormat="1" ht="18" customHeight="1">
      <c r="B208" s="103">
        <f t="shared" si="14"/>
      </c>
      <c r="C208" s="104">
        <f t="shared" si="15"/>
      </c>
      <c r="D208" s="105">
        <f t="shared" si="16"/>
      </c>
      <c r="E208" s="105">
        <f t="shared" si="17"/>
      </c>
      <c r="F208" s="105">
        <f t="shared" si="18"/>
      </c>
      <c r="G208" s="106">
        <f t="shared" si="19"/>
      </c>
      <c r="H208" s="100">
        <f t="shared" si="20"/>
      </c>
    </row>
    <row r="209" spans="2:8" s="101" customFormat="1" ht="18" customHeight="1">
      <c r="B209" s="103">
        <f t="shared" si="14"/>
      </c>
      <c r="C209" s="104">
        <f t="shared" si="15"/>
      </c>
      <c r="D209" s="105">
        <f t="shared" si="16"/>
      </c>
      <c r="E209" s="105">
        <f t="shared" si="17"/>
      </c>
      <c r="F209" s="105">
        <f t="shared" si="18"/>
      </c>
      <c r="G209" s="106">
        <f t="shared" si="19"/>
      </c>
      <c r="H209" s="100">
        <f t="shared" si="20"/>
      </c>
    </row>
    <row r="210" spans="2:8" s="101" customFormat="1" ht="18" customHeight="1">
      <c r="B210" s="103">
        <f t="shared" si="14"/>
      </c>
      <c r="C210" s="104">
        <f t="shared" si="15"/>
      </c>
      <c r="D210" s="105">
        <f t="shared" si="16"/>
      </c>
      <c r="E210" s="105">
        <f t="shared" si="17"/>
      </c>
      <c r="F210" s="105">
        <f t="shared" si="18"/>
      </c>
      <c r="G210" s="106">
        <f t="shared" si="19"/>
      </c>
      <c r="H210" s="100">
        <f t="shared" si="20"/>
      </c>
    </row>
    <row r="211" spans="2:8" s="101" customFormat="1" ht="18" customHeight="1">
      <c r="B211" s="103">
        <f t="shared" si="14"/>
      </c>
      <c r="C211" s="104">
        <f t="shared" si="15"/>
      </c>
      <c r="D211" s="105">
        <f t="shared" si="16"/>
      </c>
      <c r="E211" s="105">
        <f t="shared" si="17"/>
      </c>
      <c r="F211" s="105">
        <f t="shared" si="18"/>
      </c>
      <c r="G211" s="106">
        <f t="shared" si="19"/>
      </c>
      <c r="H211" s="100">
        <f t="shared" si="20"/>
      </c>
    </row>
    <row r="212" spans="2:8" s="101" customFormat="1" ht="18" customHeight="1">
      <c r="B212" s="103">
        <f t="shared" si="14"/>
      </c>
      <c r="C212" s="104">
        <f t="shared" si="15"/>
      </c>
      <c r="D212" s="105">
        <f t="shared" si="16"/>
      </c>
      <c r="E212" s="105">
        <f t="shared" si="17"/>
      </c>
      <c r="F212" s="105">
        <f t="shared" si="18"/>
      </c>
      <c r="G212" s="106">
        <f t="shared" si="19"/>
      </c>
      <c r="H212" s="100">
        <f t="shared" si="20"/>
      </c>
    </row>
    <row r="213" spans="2:8" s="101" customFormat="1" ht="18" customHeight="1">
      <c r="B213" s="103">
        <f t="shared" si="14"/>
      </c>
      <c r="C213" s="104">
        <f t="shared" si="15"/>
      </c>
      <c r="D213" s="105">
        <f t="shared" si="16"/>
      </c>
      <c r="E213" s="105">
        <f t="shared" si="17"/>
      </c>
      <c r="F213" s="105">
        <f t="shared" si="18"/>
      </c>
      <c r="G213" s="106">
        <f t="shared" si="19"/>
      </c>
      <c r="H213" s="100">
        <f t="shared" si="20"/>
      </c>
    </row>
    <row r="214" spans="2:8" s="101" customFormat="1" ht="18" customHeight="1">
      <c r="B214" s="103">
        <f t="shared" si="14"/>
      </c>
      <c r="C214" s="104">
        <f t="shared" si="15"/>
      </c>
      <c r="D214" s="105">
        <f t="shared" si="16"/>
      </c>
      <c r="E214" s="105">
        <f t="shared" si="17"/>
      </c>
      <c r="F214" s="105">
        <f t="shared" si="18"/>
      </c>
      <c r="G214" s="106">
        <f t="shared" si="19"/>
      </c>
      <c r="H214" s="100">
        <f t="shared" si="20"/>
      </c>
    </row>
    <row r="215" spans="2:8" s="101" customFormat="1" ht="18" customHeight="1">
      <c r="B215" s="103">
        <f t="shared" si="14"/>
      </c>
      <c r="C215" s="104">
        <f t="shared" si="15"/>
      </c>
      <c r="D215" s="105">
        <f t="shared" si="16"/>
      </c>
      <c r="E215" s="105">
        <f t="shared" si="17"/>
      </c>
      <c r="F215" s="105">
        <f t="shared" si="18"/>
      </c>
      <c r="G215" s="106">
        <f t="shared" si="19"/>
      </c>
      <c r="H215" s="100">
        <f t="shared" si="20"/>
      </c>
    </row>
    <row r="216" spans="2:8" s="101" customFormat="1" ht="18" customHeight="1">
      <c r="B216" s="103">
        <f t="shared" si="14"/>
      </c>
      <c r="C216" s="104">
        <f t="shared" si="15"/>
      </c>
      <c r="D216" s="105">
        <f t="shared" si="16"/>
      </c>
      <c r="E216" s="105">
        <f t="shared" si="17"/>
      </c>
      <c r="F216" s="105">
        <f t="shared" si="18"/>
      </c>
      <c r="G216" s="106">
        <f t="shared" si="19"/>
      </c>
      <c r="H216" s="100">
        <f t="shared" si="20"/>
      </c>
    </row>
    <row r="217" spans="2:8" s="101" customFormat="1" ht="18" customHeight="1">
      <c r="B217" s="103">
        <f aca="true" t="shared" si="21" ref="B217:B280">pagam.Num</f>
      </c>
      <c r="C217" s="104">
        <f aca="true" t="shared" si="22" ref="C217:C280">Mostra.Data</f>
      </c>
      <c r="D217" s="105">
        <f aca="true" t="shared" si="23" ref="D217:D280">Bil.Iniz</f>
      </c>
      <c r="E217" s="105">
        <f aca="true" t="shared" si="24" ref="E217:E280">Interesse</f>
      </c>
      <c r="F217" s="105">
        <f aca="true" t="shared" si="25" ref="F217:F280">Capitale</f>
      </c>
      <c r="G217" s="106">
        <f aca="true" t="shared" si="26" ref="G217:G280">Bilancio.finale</f>
      </c>
      <c r="H217" s="100">
        <f aca="true" t="shared" si="27" ref="H217:H280">Interesse.Comp</f>
      </c>
    </row>
    <row r="218" spans="2:8" s="101" customFormat="1" ht="18" customHeight="1">
      <c r="B218" s="103">
        <f t="shared" si="21"/>
      </c>
      <c r="C218" s="104">
        <f t="shared" si="22"/>
      </c>
      <c r="D218" s="105">
        <f t="shared" si="23"/>
      </c>
      <c r="E218" s="105">
        <f t="shared" si="24"/>
      </c>
      <c r="F218" s="105">
        <f t="shared" si="25"/>
      </c>
      <c r="G218" s="106">
        <f t="shared" si="26"/>
      </c>
      <c r="H218" s="100">
        <f t="shared" si="27"/>
      </c>
    </row>
    <row r="219" spans="2:8" s="101" customFormat="1" ht="18" customHeight="1">
      <c r="B219" s="103">
        <f t="shared" si="21"/>
      </c>
      <c r="C219" s="104">
        <f t="shared" si="22"/>
      </c>
      <c r="D219" s="105">
        <f t="shared" si="23"/>
      </c>
      <c r="E219" s="105">
        <f t="shared" si="24"/>
      </c>
      <c r="F219" s="105">
        <f t="shared" si="25"/>
      </c>
      <c r="G219" s="106">
        <f t="shared" si="26"/>
      </c>
      <c r="H219" s="100">
        <f t="shared" si="27"/>
      </c>
    </row>
    <row r="220" spans="2:8" s="101" customFormat="1" ht="18" customHeight="1">
      <c r="B220" s="103">
        <f t="shared" si="21"/>
      </c>
      <c r="C220" s="104">
        <f t="shared" si="22"/>
      </c>
      <c r="D220" s="105">
        <f t="shared" si="23"/>
      </c>
      <c r="E220" s="105">
        <f t="shared" si="24"/>
      </c>
      <c r="F220" s="105">
        <f t="shared" si="25"/>
      </c>
      <c r="G220" s="106">
        <f t="shared" si="26"/>
      </c>
      <c r="H220" s="100">
        <f t="shared" si="27"/>
      </c>
    </row>
    <row r="221" spans="2:8" s="101" customFormat="1" ht="18" customHeight="1">
      <c r="B221" s="103">
        <f t="shared" si="21"/>
      </c>
      <c r="C221" s="104">
        <f t="shared" si="22"/>
      </c>
      <c r="D221" s="105">
        <f t="shared" si="23"/>
      </c>
      <c r="E221" s="105">
        <f t="shared" si="24"/>
      </c>
      <c r="F221" s="105">
        <f t="shared" si="25"/>
      </c>
      <c r="G221" s="106">
        <f t="shared" si="26"/>
      </c>
      <c r="H221" s="100">
        <f t="shared" si="27"/>
      </c>
    </row>
    <row r="222" spans="2:8" s="101" customFormat="1" ht="18" customHeight="1">
      <c r="B222" s="103">
        <f t="shared" si="21"/>
      </c>
      <c r="C222" s="104">
        <f t="shared" si="22"/>
      </c>
      <c r="D222" s="105">
        <f t="shared" si="23"/>
      </c>
      <c r="E222" s="105">
        <f t="shared" si="24"/>
      </c>
      <c r="F222" s="105">
        <f t="shared" si="25"/>
      </c>
      <c r="G222" s="106">
        <f t="shared" si="26"/>
      </c>
      <c r="H222" s="100">
        <f t="shared" si="27"/>
      </c>
    </row>
    <row r="223" spans="2:8" s="101" customFormat="1" ht="18" customHeight="1">
      <c r="B223" s="103">
        <f t="shared" si="21"/>
      </c>
      <c r="C223" s="104">
        <f t="shared" si="22"/>
      </c>
      <c r="D223" s="105">
        <f t="shared" si="23"/>
      </c>
      <c r="E223" s="105">
        <f t="shared" si="24"/>
      </c>
      <c r="F223" s="105">
        <f t="shared" si="25"/>
      </c>
      <c r="G223" s="106">
        <f t="shared" si="26"/>
      </c>
      <c r="H223" s="100">
        <f t="shared" si="27"/>
      </c>
    </row>
    <row r="224" spans="2:8" s="101" customFormat="1" ht="18" customHeight="1">
      <c r="B224" s="103">
        <f t="shared" si="21"/>
      </c>
      <c r="C224" s="104">
        <f t="shared" si="22"/>
      </c>
      <c r="D224" s="105">
        <f t="shared" si="23"/>
      </c>
      <c r="E224" s="105">
        <f t="shared" si="24"/>
      </c>
      <c r="F224" s="105">
        <f t="shared" si="25"/>
      </c>
      <c r="G224" s="106">
        <f t="shared" si="26"/>
      </c>
      <c r="H224" s="100">
        <f t="shared" si="27"/>
      </c>
    </row>
    <row r="225" spans="2:8" s="101" customFormat="1" ht="18" customHeight="1">
      <c r="B225" s="103">
        <f t="shared" si="21"/>
      </c>
      <c r="C225" s="104">
        <f t="shared" si="22"/>
      </c>
      <c r="D225" s="105">
        <f t="shared" si="23"/>
      </c>
      <c r="E225" s="105">
        <f t="shared" si="24"/>
      </c>
      <c r="F225" s="105">
        <f t="shared" si="25"/>
      </c>
      <c r="G225" s="106">
        <f t="shared" si="26"/>
      </c>
      <c r="H225" s="100">
        <f t="shared" si="27"/>
      </c>
    </row>
    <row r="226" spans="2:8" s="101" customFormat="1" ht="18" customHeight="1">
      <c r="B226" s="103">
        <f t="shared" si="21"/>
      </c>
      <c r="C226" s="104">
        <f t="shared" si="22"/>
      </c>
      <c r="D226" s="105">
        <f t="shared" si="23"/>
      </c>
      <c r="E226" s="105">
        <f t="shared" si="24"/>
      </c>
      <c r="F226" s="105">
        <f t="shared" si="25"/>
      </c>
      <c r="G226" s="106">
        <f t="shared" si="26"/>
      </c>
      <c r="H226" s="100">
        <f t="shared" si="27"/>
      </c>
    </row>
    <row r="227" spans="2:8" s="101" customFormat="1" ht="18" customHeight="1">
      <c r="B227" s="103">
        <f t="shared" si="21"/>
      </c>
      <c r="C227" s="104">
        <f t="shared" si="22"/>
      </c>
      <c r="D227" s="105">
        <f t="shared" si="23"/>
      </c>
      <c r="E227" s="105">
        <f t="shared" si="24"/>
      </c>
      <c r="F227" s="105">
        <f t="shared" si="25"/>
      </c>
      <c r="G227" s="106">
        <f t="shared" si="26"/>
      </c>
      <c r="H227" s="100">
        <f t="shared" si="27"/>
      </c>
    </row>
    <row r="228" spans="2:8" s="101" customFormat="1" ht="18" customHeight="1">
      <c r="B228" s="103">
        <f t="shared" si="21"/>
      </c>
      <c r="C228" s="104">
        <f t="shared" si="22"/>
      </c>
      <c r="D228" s="105">
        <f t="shared" si="23"/>
      </c>
      <c r="E228" s="105">
        <f t="shared" si="24"/>
      </c>
      <c r="F228" s="105">
        <f t="shared" si="25"/>
      </c>
      <c r="G228" s="106">
        <f t="shared" si="26"/>
      </c>
      <c r="H228" s="100">
        <f t="shared" si="27"/>
      </c>
    </row>
    <row r="229" spans="2:8" s="101" customFormat="1" ht="18" customHeight="1">
      <c r="B229" s="103">
        <f t="shared" si="21"/>
      </c>
      <c r="C229" s="104">
        <f t="shared" si="22"/>
      </c>
      <c r="D229" s="105">
        <f t="shared" si="23"/>
      </c>
      <c r="E229" s="105">
        <f t="shared" si="24"/>
      </c>
      <c r="F229" s="105">
        <f t="shared" si="25"/>
      </c>
      <c r="G229" s="106">
        <f t="shared" si="26"/>
      </c>
      <c r="H229" s="100">
        <f t="shared" si="27"/>
      </c>
    </row>
    <row r="230" spans="2:8" s="101" customFormat="1" ht="18" customHeight="1">
      <c r="B230" s="103">
        <f t="shared" si="21"/>
      </c>
      <c r="C230" s="104">
        <f t="shared" si="22"/>
      </c>
      <c r="D230" s="105">
        <f t="shared" si="23"/>
      </c>
      <c r="E230" s="105">
        <f t="shared" si="24"/>
      </c>
      <c r="F230" s="105">
        <f t="shared" si="25"/>
      </c>
      <c r="G230" s="106">
        <f t="shared" si="26"/>
      </c>
      <c r="H230" s="100">
        <f t="shared" si="27"/>
      </c>
    </row>
    <row r="231" spans="2:8" s="101" customFormat="1" ht="18" customHeight="1">
      <c r="B231" s="103">
        <f t="shared" si="21"/>
      </c>
      <c r="C231" s="104">
        <f t="shared" si="22"/>
      </c>
      <c r="D231" s="105">
        <f t="shared" si="23"/>
      </c>
      <c r="E231" s="105">
        <f t="shared" si="24"/>
      </c>
      <c r="F231" s="105">
        <f t="shared" si="25"/>
      </c>
      <c r="G231" s="106">
        <f t="shared" si="26"/>
      </c>
      <c r="H231" s="100">
        <f t="shared" si="27"/>
      </c>
    </row>
    <row r="232" spans="2:8" s="101" customFormat="1" ht="18" customHeight="1">
      <c r="B232" s="103">
        <f t="shared" si="21"/>
      </c>
      <c r="C232" s="104">
        <f t="shared" si="22"/>
      </c>
      <c r="D232" s="105">
        <f t="shared" si="23"/>
      </c>
      <c r="E232" s="105">
        <f t="shared" si="24"/>
      </c>
      <c r="F232" s="105">
        <f t="shared" si="25"/>
      </c>
      <c r="G232" s="106">
        <f t="shared" si="26"/>
      </c>
      <c r="H232" s="100">
        <f t="shared" si="27"/>
      </c>
    </row>
    <row r="233" spans="2:8" s="101" customFormat="1" ht="18" customHeight="1">
      <c r="B233" s="103">
        <f t="shared" si="21"/>
      </c>
      <c r="C233" s="104">
        <f t="shared" si="22"/>
      </c>
      <c r="D233" s="105">
        <f t="shared" si="23"/>
      </c>
      <c r="E233" s="105">
        <f t="shared" si="24"/>
      </c>
      <c r="F233" s="105">
        <f t="shared" si="25"/>
      </c>
      <c r="G233" s="106">
        <f t="shared" si="26"/>
      </c>
      <c r="H233" s="100">
        <f t="shared" si="27"/>
      </c>
    </row>
    <row r="234" spans="2:8" s="101" customFormat="1" ht="18" customHeight="1">
      <c r="B234" s="103">
        <f t="shared" si="21"/>
      </c>
      <c r="C234" s="104">
        <f t="shared" si="22"/>
      </c>
      <c r="D234" s="105">
        <f t="shared" si="23"/>
      </c>
      <c r="E234" s="105">
        <f t="shared" si="24"/>
      </c>
      <c r="F234" s="105">
        <f t="shared" si="25"/>
      </c>
      <c r="G234" s="106">
        <f t="shared" si="26"/>
      </c>
      <c r="H234" s="100">
        <f t="shared" si="27"/>
      </c>
    </row>
    <row r="235" spans="2:8" s="101" customFormat="1" ht="18" customHeight="1">
      <c r="B235" s="103">
        <f t="shared" si="21"/>
      </c>
      <c r="C235" s="104">
        <f t="shared" si="22"/>
      </c>
      <c r="D235" s="105">
        <f t="shared" si="23"/>
      </c>
      <c r="E235" s="105">
        <f t="shared" si="24"/>
      </c>
      <c r="F235" s="105">
        <f t="shared" si="25"/>
      </c>
      <c r="G235" s="106">
        <f t="shared" si="26"/>
      </c>
      <c r="H235" s="100">
        <f t="shared" si="27"/>
      </c>
    </row>
    <row r="236" spans="2:8" s="101" customFormat="1" ht="18" customHeight="1">
      <c r="B236" s="103">
        <f t="shared" si="21"/>
      </c>
      <c r="C236" s="104">
        <f t="shared" si="22"/>
      </c>
      <c r="D236" s="105">
        <f t="shared" si="23"/>
      </c>
      <c r="E236" s="105">
        <f t="shared" si="24"/>
      </c>
      <c r="F236" s="105">
        <f t="shared" si="25"/>
      </c>
      <c r="G236" s="106">
        <f t="shared" si="26"/>
      </c>
      <c r="H236" s="100">
        <f t="shared" si="27"/>
      </c>
    </row>
    <row r="237" spans="2:8" s="101" customFormat="1" ht="18" customHeight="1">
      <c r="B237" s="103">
        <f t="shared" si="21"/>
      </c>
      <c r="C237" s="104">
        <f t="shared" si="22"/>
      </c>
      <c r="D237" s="105">
        <f t="shared" si="23"/>
      </c>
      <c r="E237" s="105">
        <f t="shared" si="24"/>
      </c>
      <c r="F237" s="105">
        <f t="shared" si="25"/>
      </c>
      <c r="G237" s="106">
        <f t="shared" si="26"/>
      </c>
      <c r="H237" s="100">
        <f t="shared" si="27"/>
      </c>
    </row>
    <row r="238" spans="2:8" s="101" customFormat="1" ht="18" customHeight="1">
      <c r="B238" s="103">
        <f t="shared" si="21"/>
      </c>
      <c r="C238" s="104">
        <f t="shared" si="22"/>
      </c>
      <c r="D238" s="105">
        <f t="shared" si="23"/>
      </c>
      <c r="E238" s="105">
        <f t="shared" si="24"/>
      </c>
      <c r="F238" s="105">
        <f t="shared" si="25"/>
      </c>
      <c r="G238" s="106">
        <f t="shared" si="26"/>
      </c>
      <c r="H238" s="100">
        <f t="shared" si="27"/>
      </c>
    </row>
    <row r="239" spans="2:8" s="101" customFormat="1" ht="18" customHeight="1">
      <c r="B239" s="103">
        <f t="shared" si="21"/>
      </c>
      <c r="C239" s="104">
        <f t="shared" si="22"/>
      </c>
      <c r="D239" s="105">
        <f t="shared" si="23"/>
      </c>
      <c r="E239" s="105">
        <f t="shared" si="24"/>
      </c>
      <c r="F239" s="105">
        <f t="shared" si="25"/>
      </c>
      <c r="G239" s="106">
        <f t="shared" si="26"/>
      </c>
      <c r="H239" s="100">
        <f t="shared" si="27"/>
      </c>
    </row>
    <row r="240" spans="2:8" s="101" customFormat="1" ht="18" customHeight="1">
      <c r="B240" s="103">
        <f t="shared" si="21"/>
      </c>
      <c r="C240" s="104">
        <f t="shared" si="22"/>
      </c>
      <c r="D240" s="105">
        <f t="shared" si="23"/>
      </c>
      <c r="E240" s="105">
        <f t="shared" si="24"/>
      </c>
      <c r="F240" s="105">
        <f t="shared" si="25"/>
      </c>
      <c r="G240" s="106">
        <f t="shared" si="26"/>
      </c>
      <c r="H240" s="100">
        <f t="shared" si="27"/>
      </c>
    </row>
    <row r="241" spans="2:8" s="101" customFormat="1" ht="18" customHeight="1">
      <c r="B241" s="103">
        <f t="shared" si="21"/>
      </c>
      <c r="C241" s="104">
        <f t="shared" si="22"/>
      </c>
      <c r="D241" s="105">
        <f t="shared" si="23"/>
      </c>
      <c r="E241" s="105">
        <f t="shared" si="24"/>
      </c>
      <c r="F241" s="105">
        <f t="shared" si="25"/>
      </c>
      <c r="G241" s="106">
        <f t="shared" si="26"/>
      </c>
      <c r="H241" s="100">
        <f t="shared" si="27"/>
      </c>
    </row>
    <row r="242" spans="2:8" s="101" customFormat="1" ht="18" customHeight="1">
      <c r="B242" s="103">
        <f t="shared" si="21"/>
      </c>
      <c r="C242" s="104">
        <f t="shared" si="22"/>
      </c>
      <c r="D242" s="105">
        <f t="shared" si="23"/>
      </c>
      <c r="E242" s="105">
        <f t="shared" si="24"/>
      </c>
      <c r="F242" s="105">
        <f t="shared" si="25"/>
      </c>
      <c r="G242" s="106">
        <f t="shared" si="26"/>
      </c>
      <c r="H242" s="100">
        <f t="shared" si="27"/>
      </c>
    </row>
    <row r="243" spans="2:8" s="101" customFormat="1" ht="18" customHeight="1">
      <c r="B243" s="103">
        <f t="shared" si="21"/>
      </c>
      <c r="C243" s="104">
        <f t="shared" si="22"/>
      </c>
      <c r="D243" s="105">
        <f t="shared" si="23"/>
      </c>
      <c r="E243" s="105">
        <f t="shared" si="24"/>
      </c>
      <c r="F243" s="105">
        <f t="shared" si="25"/>
      </c>
      <c r="G243" s="106">
        <f t="shared" si="26"/>
      </c>
      <c r="H243" s="100">
        <f t="shared" si="27"/>
      </c>
    </row>
    <row r="244" spans="2:8" s="101" customFormat="1" ht="18" customHeight="1">
      <c r="B244" s="103">
        <f t="shared" si="21"/>
      </c>
      <c r="C244" s="104">
        <f t="shared" si="22"/>
      </c>
      <c r="D244" s="105">
        <f t="shared" si="23"/>
      </c>
      <c r="E244" s="105">
        <f t="shared" si="24"/>
      </c>
      <c r="F244" s="105">
        <f t="shared" si="25"/>
      </c>
      <c r="G244" s="106">
        <f t="shared" si="26"/>
      </c>
      <c r="H244" s="100">
        <f t="shared" si="27"/>
      </c>
    </row>
    <row r="245" spans="2:8" s="101" customFormat="1" ht="18" customHeight="1">
      <c r="B245" s="103">
        <f t="shared" si="21"/>
      </c>
      <c r="C245" s="104">
        <f t="shared" si="22"/>
      </c>
      <c r="D245" s="105">
        <f t="shared" si="23"/>
      </c>
      <c r="E245" s="105">
        <f t="shared" si="24"/>
      </c>
      <c r="F245" s="105">
        <f t="shared" si="25"/>
      </c>
      <c r="G245" s="106">
        <f t="shared" si="26"/>
      </c>
      <c r="H245" s="100">
        <f t="shared" si="27"/>
      </c>
    </row>
    <row r="246" spans="2:8" s="101" customFormat="1" ht="18" customHeight="1">
      <c r="B246" s="103">
        <f t="shared" si="21"/>
      </c>
      <c r="C246" s="104">
        <f t="shared" si="22"/>
      </c>
      <c r="D246" s="105">
        <f t="shared" si="23"/>
      </c>
      <c r="E246" s="105">
        <f t="shared" si="24"/>
      </c>
      <c r="F246" s="105">
        <f t="shared" si="25"/>
      </c>
      <c r="G246" s="106">
        <f t="shared" si="26"/>
      </c>
      <c r="H246" s="100">
        <f t="shared" si="27"/>
      </c>
    </row>
    <row r="247" spans="2:8" s="101" customFormat="1" ht="18" customHeight="1">
      <c r="B247" s="103">
        <f t="shared" si="21"/>
      </c>
      <c r="C247" s="104">
        <f t="shared" si="22"/>
      </c>
      <c r="D247" s="105">
        <f t="shared" si="23"/>
      </c>
      <c r="E247" s="105">
        <f t="shared" si="24"/>
      </c>
      <c r="F247" s="105">
        <f t="shared" si="25"/>
      </c>
      <c r="G247" s="106">
        <f t="shared" si="26"/>
      </c>
      <c r="H247" s="100">
        <f t="shared" si="27"/>
      </c>
    </row>
    <row r="248" spans="2:8" s="101" customFormat="1" ht="18" customHeight="1">
      <c r="B248" s="103">
        <f t="shared" si="21"/>
      </c>
      <c r="C248" s="104">
        <f t="shared" si="22"/>
      </c>
      <c r="D248" s="105">
        <f t="shared" si="23"/>
      </c>
      <c r="E248" s="105">
        <f t="shared" si="24"/>
      </c>
      <c r="F248" s="105">
        <f t="shared" si="25"/>
      </c>
      <c r="G248" s="106">
        <f t="shared" si="26"/>
      </c>
      <c r="H248" s="100">
        <f t="shared" si="27"/>
      </c>
    </row>
    <row r="249" spans="2:8" s="101" customFormat="1" ht="18" customHeight="1">
      <c r="B249" s="103">
        <f t="shared" si="21"/>
      </c>
      <c r="C249" s="104">
        <f t="shared" si="22"/>
      </c>
      <c r="D249" s="105">
        <f t="shared" si="23"/>
      </c>
      <c r="E249" s="105">
        <f t="shared" si="24"/>
      </c>
      <c r="F249" s="105">
        <f t="shared" si="25"/>
      </c>
      <c r="G249" s="106">
        <f t="shared" si="26"/>
      </c>
      <c r="H249" s="100">
        <f t="shared" si="27"/>
      </c>
    </row>
    <row r="250" spans="2:8" s="101" customFormat="1" ht="18" customHeight="1">
      <c r="B250" s="103">
        <f t="shared" si="21"/>
      </c>
      <c r="C250" s="104">
        <f t="shared" si="22"/>
      </c>
      <c r="D250" s="105">
        <f t="shared" si="23"/>
      </c>
      <c r="E250" s="105">
        <f t="shared" si="24"/>
      </c>
      <c r="F250" s="105">
        <f t="shared" si="25"/>
      </c>
      <c r="G250" s="106">
        <f t="shared" si="26"/>
      </c>
      <c r="H250" s="100">
        <f t="shared" si="27"/>
      </c>
    </row>
    <row r="251" spans="2:8" s="101" customFormat="1" ht="18" customHeight="1">
      <c r="B251" s="103">
        <f t="shared" si="21"/>
      </c>
      <c r="C251" s="104">
        <f t="shared" si="22"/>
      </c>
      <c r="D251" s="105">
        <f t="shared" si="23"/>
      </c>
      <c r="E251" s="105">
        <f t="shared" si="24"/>
      </c>
      <c r="F251" s="105">
        <f t="shared" si="25"/>
      </c>
      <c r="G251" s="106">
        <f t="shared" si="26"/>
      </c>
      <c r="H251" s="100">
        <f t="shared" si="27"/>
      </c>
    </row>
    <row r="252" spans="2:8" s="101" customFormat="1" ht="18" customHeight="1">
      <c r="B252" s="103">
        <f t="shared" si="21"/>
      </c>
      <c r="C252" s="104">
        <f t="shared" si="22"/>
      </c>
      <c r="D252" s="105">
        <f t="shared" si="23"/>
      </c>
      <c r="E252" s="105">
        <f t="shared" si="24"/>
      </c>
      <c r="F252" s="105">
        <f t="shared" si="25"/>
      </c>
      <c r="G252" s="106">
        <f t="shared" si="26"/>
      </c>
      <c r="H252" s="100">
        <f t="shared" si="27"/>
      </c>
    </row>
    <row r="253" spans="2:8" s="101" customFormat="1" ht="18" customHeight="1">
      <c r="B253" s="103">
        <f t="shared" si="21"/>
      </c>
      <c r="C253" s="104">
        <f t="shared" si="22"/>
      </c>
      <c r="D253" s="105">
        <f t="shared" si="23"/>
      </c>
      <c r="E253" s="105">
        <f t="shared" si="24"/>
      </c>
      <c r="F253" s="105">
        <f t="shared" si="25"/>
      </c>
      <c r="G253" s="106">
        <f t="shared" si="26"/>
      </c>
      <c r="H253" s="100">
        <f t="shared" si="27"/>
      </c>
    </row>
    <row r="254" spans="2:8" s="101" customFormat="1" ht="18" customHeight="1">
      <c r="B254" s="103">
        <f t="shared" si="21"/>
      </c>
      <c r="C254" s="104">
        <f t="shared" si="22"/>
      </c>
      <c r="D254" s="105">
        <f t="shared" si="23"/>
      </c>
      <c r="E254" s="105">
        <f t="shared" si="24"/>
      </c>
      <c r="F254" s="105">
        <f t="shared" si="25"/>
      </c>
      <c r="G254" s="106">
        <f t="shared" si="26"/>
      </c>
      <c r="H254" s="100">
        <f t="shared" si="27"/>
      </c>
    </row>
    <row r="255" spans="2:8" s="101" customFormat="1" ht="18" customHeight="1">
      <c r="B255" s="103">
        <f t="shared" si="21"/>
      </c>
      <c r="C255" s="104">
        <f t="shared" si="22"/>
      </c>
      <c r="D255" s="105">
        <f t="shared" si="23"/>
      </c>
      <c r="E255" s="105">
        <f t="shared" si="24"/>
      </c>
      <c r="F255" s="105">
        <f t="shared" si="25"/>
      </c>
      <c r="G255" s="106">
        <f t="shared" si="26"/>
      </c>
      <c r="H255" s="100">
        <f t="shared" si="27"/>
      </c>
    </row>
    <row r="256" spans="2:8" s="101" customFormat="1" ht="18" customHeight="1">
      <c r="B256" s="103">
        <f t="shared" si="21"/>
      </c>
      <c r="C256" s="104">
        <f t="shared" si="22"/>
      </c>
      <c r="D256" s="105">
        <f t="shared" si="23"/>
      </c>
      <c r="E256" s="105">
        <f t="shared" si="24"/>
      </c>
      <c r="F256" s="105">
        <f t="shared" si="25"/>
      </c>
      <c r="G256" s="106">
        <f t="shared" si="26"/>
      </c>
      <c r="H256" s="100">
        <f t="shared" si="27"/>
      </c>
    </row>
    <row r="257" spans="2:8" s="101" customFormat="1" ht="18" customHeight="1">
      <c r="B257" s="103">
        <f t="shared" si="21"/>
      </c>
      <c r="C257" s="104">
        <f t="shared" si="22"/>
      </c>
      <c r="D257" s="105">
        <f t="shared" si="23"/>
      </c>
      <c r="E257" s="105">
        <f t="shared" si="24"/>
      </c>
      <c r="F257" s="105">
        <f t="shared" si="25"/>
      </c>
      <c r="G257" s="106">
        <f t="shared" si="26"/>
      </c>
      <c r="H257" s="100">
        <f t="shared" si="27"/>
      </c>
    </row>
    <row r="258" spans="2:8" s="101" customFormat="1" ht="18" customHeight="1">
      <c r="B258" s="103">
        <f t="shared" si="21"/>
      </c>
      <c r="C258" s="104">
        <f t="shared" si="22"/>
      </c>
      <c r="D258" s="105">
        <f t="shared" si="23"/>
      </c>
      <c r="E258" s="105">
        <f t="shared" si="24"/>
      </c>
      <c r="F258" s="105">
        <f t="shared" si="25"/>
      </c>
      <c r="G258" s="106">
        <f t="shared" si="26"/>
      </c>
      <c r="H258" s="100">
        <f t="shared" si="27"/>
      </c>
    </row>
    <row r="259" spans="2:8" s="101" customFormat="1" ht="18" customHeight="1">
      <c r="B259" s="103">
        <f t="shared" si="21"/>
      </c>
      <c r="C259" s="104">
        <f t="shared" si="22"/>
      </c>
      <c r="D259" s="105">
        <f t="shared" si="23"/>
      </c>
      <c r="E259" s="105">
        <f t="shared" si="24"/>
      </c>
      <c r="F259" s="105">
        <f t="shared" si="25"/>
      </c>
      <c r="G259" s="106">
        <f t="shared" si="26"/>
      </c>
      <c r="H259" s="100">
        <f t="shared" si="27"/>
      </c>
    </row>
    <row r="260" spans="2:8" s="101" customFormat="1" ht="18" customHeight="1">
      <c r="B260" s="103">
        <f t="shared" si="21"/>
      </c>
      <c r="C260" s="104">
        <f t="shared" si="22"/>
      </c>
      <c r="D260" s="105">
        <f t="shared" si="23"/>
      </c>
      <c r="E260" s="105">
        <f t="shared" si="24"/>
      </c>
      <c r="F260" s="105">
        <f t="shared" si="25"/>
      </c>
      <c r="G260" s="106">
        <f t="shared" si="26"/>
      </c>
      <c r="H260" s="100">
        <f t="shared" si="27"/>
      </c>
    </row>
    <row r="261" spans="2:8" s="101" customFormat="1" ht="18" customHeight="1">
      <c r="B261" s="103">
        <f t="shared" si="21"/>
      </c>
      <c r="C261" s="104">
        <f t="shared" si="22"/>
      </c>
      <c r="D261" s="105">
        <f t="shared" si="23"/>
      </c>
      <c r="E261" s="105">
        <f t="shared" si="24"/>
      </c>
      <c r="F261" s="105">
        <f t="shared" si="25"/>
      </c>
      <c r="G261" s="106">
        <f t="shared" si="26"/>
      </c>
      <c r="H261" s="100">
        <f t="shared" si="27"/>
      </c>
    </row>
    <row r="262" spans="2:8" s="101" customFormat="1" ht="18" customHeight="1">
      <c r="B262" s="103">
        <f t="shared" si="21"/>
      </c>
      <c r="C262" s="104">
        <f t="shared" si="22"/>
      </c>
      <c r="D262" s="105">
        <f t="shared" si="23"/>
      </c>
      <c r="E262" s="105">
        <f t="shared" si="24"/>
      </c>
      <c r="F262" s="105">
        <f t="shared" si="25"/>
      </c>
      <c r="G262" s="106">
        <f t="shared" si="26"/>
      </c>
      <c r="H262" s="100">
        <f t="shared" si="27"/>
      </c>
    </row>
    <row r="263" spans="2:8" s="101" customFormat="1" ht="18" customHeight="1">
      <c r="B263" s="103">
        <f t="shared" si="21"/>
      </c>
      <c r="C263" s="104">
        <f t="shared" si="22"/>
      </c>
      <c r="D263" s="105">
        <f t="shared" si="23"/>
      </c>
      <c r="E263" s="105">
        <f t="shared" si="24"/>
      </c>
      <c r="F263" s="105">
        <f t="shared" si="25"/>
      </c>
      <c r="G263" s="106">
        <f t="shared" si="26"/>
      </c>
      <c r="H263" s="100">
        <f t="shared" si="27"/>
      </c>
    </row>
    <row r="264" spans="2:8" s="101" customFormat="1" ht="18" customHeight="1">
      <c r="B264" s="103">
        <f t="shared" si="21"/>
      </c>
      <c r="C264" s="104">
        <f t="shared" si="22"/>
      </c>
      <c r="D264" s="105">
        <f t="shared" si="23"/>
      </c>
      <c r="E264" s="105">
        <f t="shared" si="24"/>
      </c>
      <c r="F264" s="105">
        <f t="shared" si="25"/>
      </c>
      <c r="G264" s="106">
        <f t="shared" si="26"/>
      </c>
      <c r="H264" s="100">
        <f t="shared" si="27"/>
      </c>
    </row>
    <row r="265" spans="2:8" s="101" customFormat="1" ht="18" customHeight="1">
      <c r="B265" s="103">
        <f t="shared" si="21"/>
      </c>
      <c r="C265" s="104">
        <f t="shared" si="22"/>
      </c>
      <c r="D265" s="105">
        <f t="shared" si="23"/>
      </c>
      <c r="E265" s="105">
        <f t="shared" si="24"/>
      </c>
      <c r="F265" s="105">
        <f t="shared" si="25"/>
      </c>
      <c r="G265" s="106">
        <f t="shared" si="26"/>
      </c>
      <c r="H265" s="100">
        <f t="shared" si="27"/>
      </c>
    </row>
    <row r="266" spans="2:8" s="101" customFormat="1" ht="18" customHeight="1">
      <c r="B266" s="103">
        <f t="shared" si="21"/>
      </c>
      <c r="C266" s="104">
        <f t="shared" si="22"/>
      </c>
      <c r="D266" s="105">
        <f t="shared" si="23"/>
      </c>
      <c r="E266" s="105">
        <f t="shared" si="24"/>
      </c>
      <c r="F266" s="105">
        <f t="shared" si="25"/>
      </c>
      <c r="G266" s="106">
        <f t="shared" si="26"/>
      </c>
      <c r="H266" s="100">
        <f t="shared" si="27"/>
      </c>
    </row>
    <row r="267" spans="2:8" s="101" customFormat="1" ht="18" customHeight="1">
      <c r="B267" s="103">
        <f t="shared" si="21"/>
      </c>
      <c r="C267" s="104">
        <f t="shared" si="22"/>
      </c>
      <c r="D267" s="105">
        <f t="shared" si="23"/>
      </c>
      <c r="E267" s="105">
        <f t="shared" si="24"/>
      </c>
      <c r="F267" s="105">
        <f t="shared" si="25"/>
      </c>
      <c r="G267" s="106">
        <f t="shared" si="26"/>
      </c>
      <c r="H267" s="100">
        <f t="shared" si="27"/>
      </c>
    </row>
    <row r="268" spans="2:8" s="101" customFormat="1" ht="18" customHeight="1">
      <c r="B268" s="103">
        <f t="shared" si="21"/>
      </c>
      <c r="C268" s="104">
        <f t="shared" si="22"/>
      </c>
      <c r="D268" s="105">
        <f t="shared" si="23"/>
      </c>
      <c r="E268" s="105">
        <f t="shared" si="24"/>
      </c>
      <c r="F268" s="105">
        <f t="shared" si="25"/>
      </c>
      <c r="G268" s="106">
        <f t="shared" si="26"/>
      </c>
      <c r="H268" s="100">
        <f t="shared" si="27"/>
      </c>
    </row>
    <row r="269" spans="2:8" s="101" customFormat="1" ht="18" customHeight="1">
      <c r="B269" s="103">
        <f t="shared" si="21"/>
      </c>
      <c r="C269" s="104">
        <f t="shared" si="22"/>
      </c>
      <c r="D269" s="105">
        <f t="shared" si="23"/>
      </c>
      <c r="E269" s="105">
        <f t="shared" si="24"/>
      </c>
      <c r="F269" s="105">
        <f t="shared" si="25"/>
      </c>
      <c r="G269" s="106">
        <f t="shared" si="26"/>
      </c>
      <c r="H269" s="100">
        <f t="shared" si="27"/>
      </c>
    </row>
    <row r="270" spans="2:8" s="101" customFormat="1" ht="18" customHeight="1">
      <c r="B270" s="103">
        <f t="shared" si="21"/>
      </c>
      <c r="C270" s="104">
        <f t="shared" si="22"/>
      </c>
      <c r="D270" s="105">
        <f t="shared" si="23"/>
      </c>
      <c r="E270" s="105">
        <f t="shared" si="24"/>
      </c>
      <c r="F270" s="105">
        <f t="shared" si="25"/>
      </c>
      <c r="G270" s="106">
        <f t="shared" si="26"/>
      </c>
      <c r="H270" s="100">
        <f t="shared" si="27"/>
      </c>
    </row>
    <row r="271" spans="2:8" s="101" customFormat="1" ht="18" customHeight="1">
      <c r="B271" s="103">
        <f t="shared" si="21"/>
      </c>
      <c r="C271" s="104">
        <f t="shared" si="22"/>
      </c>
      <c r="D271" s="105">
        <f t="shared" si="23"/>
      </c>
      <c r="E271" s="105">
        <f t="shared" si="24"/>
      </c>
      <c r="F271" s="105">
        <f t="shared" si="25"/>
      </c>
      <c r="G271" s="106">
        <f t="shared" si="26"/>
      </c>
      <c r="H271" s="100">
        <f t="shared" si="27"/>
      </c>
    </row>
    <row r="272" spans="2:8" s="101" customFormat="1" ht="18" customHeight="1">
      <c r="B272" s="103">
        <f t="shared" si="21"/>
      </c>
      <c r="C272" s="104">
        <f t="shared" si="22"/>
      </c>
      <c r="D272" s="105">
        <f t="shared" si="23"/>
      </c>
      <c r="E272" s="105">
        <f t="shared" si="24"/>
      </c>
      <c r="F272" s="105">
        <f t="shared" si="25"/>
      </c>
      <c r="G272" s="106">
        <f t="shared" si="26"/>
      </c>
      <c r="H272" s="100">
        <f t="shared" si="27"/>
      </c>
    </row>
    <row r="273" spans="2:8" s="101" customFormat="1" ht="18" customHeight="1">
      <c r="B273" s="103">
        <f t="shared" si="21"/>
      </c>
      <c r="C273" s="104">
        <f t="shared" si="22"/>
      </c>
      <c r="D273" s="105">
        <f t="shared" si="23"/>
      </c>
      <c r="E273" s="105">
        <f t="shared" si="24"/>
      </c>
      <c r="F273" s="105">
        <f t="shared" si="25"/>
      </c>
      <c r="G273" s="106">
        <f t="shared" si="26"/>
      </c>
      <c r="H273" s="100">
        <f t="shared" si="27"/>
      </c>
    </row>
    <row r="274" spans="2:8" s="101" customFormat="1" ht="18" customHeight="1">
      <c r="B274" s="103">
        <f t="shared" si="21"/>
      </c>
      <c r="C274" s="104">
        <f t="shared" si="22"/>
      </c>
      <c r="D274" s="105">
        <f t="shared" si="23"/>
      </c>
      <c r="E274" s="105">
        <f t="shared" si="24"/>
      </c>
      <c r="F274" s="105">
        <f t="shared" si="25"/>
      </c>
      <c r="G274" s="106">
        <f t="shared" si="26"/>
      </c>
      <c r="H274" s="100">
        <f t="shared" si="27"/>
      </c>
    </row>
    <row r="275" spans="2:8" s="101" customFormat="1" ht="18" customHeight="1">
      <c r="B275" s="103">
        <f t="shared" si="21"/>
      </c>
      <c r="C275" s="104">
        <f t="shared" si="22"/>
      </c>
      <c r="D275" s="105">
        <f t="shared" si="23"/>
      </c>
      <c r="E275" s="105">
        <f t="shared" si="24"/>
      </c>
      <c r="F275" s="105">
        <f t="shared" si="25"/>
      </c>
      <c r="G275" s="106">
        <f t="shared" si="26"/>
      </c>
      <c r="H275" s="100">
        <f t="shared" si="27"/>
      </c>
    </row>
    <row r="276" spans="2:8" s="101" customFormat="1" ht="18" customHeight="1">
      <c r="B276" s="103">
        <f t="shared" si="21"/>
      </c>
      <c r="C276" s="104">
        <f t="shared" si="22"/>
      </c>
      <c r="D276" s="105">
        <f t="shared" si="23"/>
      </c>
      <c r="E276" s="105">
        <f t="shared" si="24"/>
      </c>
      <c r="F276" s="105">
        <f t="shared" si="25"/>
      </c>
      <c r="G276" s="106">
        <f t="shared" si="26"/>
      </c>
      <c r="H276" s="100">
        <f t="shared" si="27"/>
      </c>
    </row>
    <row r="277" spans="2:8" s="101" customFormat="1" ht="18" customHeight="1">
      <c r="B277" s="103">
        <f t="shared" si="21"/>
      </c>
      <c r="C277" s="104">
        <f t="shared" si="22"/>
      </c>
      <c r="D277" s="105">
        <f t="shared" si="23"/>
      </c>
      <c r="E277" s="105">
        <f t="shared" si="24"/>
      </c>
      <c r="F277" s="105">
        <f t="shared" si="25"/>
      </c>
      <c r="G277" s="106">
        <f t="shared" si="26"/>
      </c>
      <c r="H277" s="100">
        <f t="shared" si="27"/>
      </c>
    </row>
    <row r="278" spans="2:8" s="101" customFormat="1" ht="18" customHeight="1">
      <c r="B278" s="103">
        <f t="shared" si="21"/>
      </c>
      <c r="C278" s="104">
        <f t="shared" si="22"/>
      </c>
      <c r="D278" s="105">
        <f t="shared" si="23"/>
      </c>
      <c r="E278" s="105">
        <f t="shared" si="24"/>
      </c>
      <c r="F278" s="105">
        <f t="shared" si="25"/>
      </c>
      <c r="G278" s="106">
        <f t="shared" si="26"/>
      </c>
      <c r="H278" s="100">
        <f t="shared" si="27"/>
      </c>
    </row>
    <row r="279" spans="2:8" s="101" customFormat="1" ht="18" customHeight="1">
      <c r="B279" s="103">
        <f t="shared" si="21"/>
      </c>
      <c r="C279" s="104">
        <f t="shared" si="22"/>
      </c>
      <c r="D279" s="105">
        <f t="shared" si="23"/>
      </c>
      <c r="E279" s="105">
        <f t="shared" si="24"/>
      </c>
      <c r="F279" s="105">
        <f t="shared" si="25"/>
      </c>
      <c r="G279" s="106">
        <f t="shared" si="26"/>
      </c>
      <c r="H279" s="100">
        <f t="shared" si="27"/>
      </c>
    </row>
    <row r="280" spans="2:8" s="101" customFormat="1" ht="18" customHeight="1">
      <c r="B280" s="103">
        <f t="shared" si="21"/>
      </c>
      <c r="C280" s="104">
        <f t="shared" si="22"/>
      </c>
      <c r="D280" s="105">
        <f t="shared" si="23"/>
      </c>
      <c r="E280" s="105">
        <f t="shared" si="24"/>
      </c>
      <c r="F280" s="105">
        <f t="shared" si="25"/>
      </c>
      <c r="G280" s="106">
        <f t="shared" si="26"/>
      </c>
      <c r="H280" s="100">
        <f t="shared" si="27"/>
      </c>
    </row>
    <row r="281" spans="2:8" s="101" customFormat="1" ht="18" customHeight="1">
      <c r="B281" s="103">
        <f aca="true" t="shared" si="28" ref="B281:B344">pagam.Num</f>
      </c>
      <c r="C281" s="104">
        <f aca="true" t="shared" si="29" ref="C281:C344">Mostra.Data</f>
      </c>
      <c r="D281" s="105">
        <f aca="true" t="shared" si="30" ref="D281:D344">Bil.Iniz</f>
      </c>
      <c r="E281" s="105">
        <f aca="true" t="shared" si="31" ref="E281:E344">Interesse</f>
      </c>
      <c r="F281" s="105">
        <f aca="true" t="shared" si="32" ref="F281:F344">Capitale</f>
      </c>
      <c r="G281" s="106">
        <f aca="true" t="shared" si="33" ref="G281:G344">Bilancio.finale</f>
      </c>
      <c r="H281" s="100">
        <f aca="true" t="shared" si="34" ref="H281:H344">Interesse.Comp</f>
      </c>
    </row>
    <row r="282" spans="2:8" s="101" customFormat="1" ht="18" customHeight="1">
      <c r="B282" s="103">
        <f t="shared" si="28"/>
      </c>
      <c r="C282" s="104">
        <f t="shared" si="29"/>
      </c>
      <c r="D282" s="105">
        <f t="shared" si="30"/>
      </c>
      <c r="E282" s="105">
        <f t="shared" si="31"/>
      </c>
      <c r="F282" s="105">
        <f t="shared" si="32"/>
      </c>
      <c r="G282" s="106">
        <f t="shared" si="33"/>
      </c>
      <c r="H282" s="100">
        <f t="shared" si="34"/>
      </c>
    </row>
    <row r="283" spans="2:8" s="101" customFormat="1" ht="18" customHeight="1">
      <c r="B283" s="103">
        <f t="shared" si="28"/>
      </c>
      <c r="C283" s="104">
        <f t="shared" si="29"/>
      </c>
      <c r="D283" s="105">
        <f t="shared" si="30"/>
      </c>
      <c r="E283" s="105">
        <f t="shared" si="31"/>
      </c>
      <c r="F283" s="105">
        <f t="shared" si="32"/>
      </c>
      <c r="G283" s="106">
        <f t="shared" si="33"/>
      </c>
      <c r="H283" s="100">
        <f t="shared" si="34"/>
      </c>
    </row>
    <row r="284" spans="2:8" s="101" customFormat="1" ht="18" customHeight="1">
      <c r="B284" s="103">
        <f t="shared" si="28"/>
      </c>
      <c r="C284" s="104">
        <f t="shared" si="29"/>
      </c>
      <c r="D284" s="105">
        <f t="shared" si="30"/>
      </c>
      <c r="E284" s="105">
        <f t="shared" si="31"/>
      </c>
      <c r="F284" s="105">
        <f t="shared" si="32"/>
      </c>
      <c r="G284" s="106">
        <f t="shared" si="33"/>
      </c>
      <c r="H284" s="100">
        <f t="shared" si="34"/>
      </c>
    </row>
    <row r="285" spans="2:8" s="101" customFormat="1" ht="18" customHeight="1">
      <c r="B285" s="103">
        <f t="shared" si="28"/>
      </c>
      <c r="C285" s="104">
        <f t="shared" si="29"/>
      </c>
      <c r="D285" s="105">
        <f t="shared" si="30"/>
      </c>
      <c r="E285" s="105">
        <f t="shared" si="31"/>
      </c>
      <c r="F285" s="105">
        <f t="shared" si="32"/>
      </c>
      <c r="G285" s="106">
        <f t="shared" si="33"/>
      </c>
      <c r="H285" s="100">
        <f t="shared" si="34"/>
      </c>
    </row>
    <row r="286" spans="2:8" s="101" customFormat="1" ht="18" customHeight="1">
      <c r="B286" s="103">
        <f t="shared" si="28"/>
      </c>
      <c r="C286" s="104">
        <f t="shared" si="29"/>
      </c>
      <c r="D286" s="105">
        <f t="shared" si="30"/>
      </c>
      <c r="E286" s="105">
        <f t="shared" si="31"/>
      </c>
      <c r="F286" s="105">
        <f t="shared" si="32"/>
      </c>
      <c r="G286" s="106">
        <f t="shared" si="33"/>
      </c>
      <c r="H286" s="100">
        <f t="shared" si="34"/>
      </c>
    </row>
    <row r="287" spans="2:8" s="101" customFormat="1" ht="18" customHeight="1">
      <c r="B287" s="103">
        <f t="shared" si="28"/>
      </c>
      <c r="C287" s="104">
        <f t="shared" si="29"/>
      </c>
      <c r="D287" s="105">
        <f t="shared" si="30"/>
      </c>
      <c r="E287" s="105">
        <f t="shared" si="31"/>
      </c>
      <c r="F287" s="105">
        <f t="shared" si="32"/>
      </c>
      <c r="G287" s="106">
        <f t="shared" si="33"/>
      </c>
      <c r="H287" s="100">
        <f t="shared" si="34"/>
      </c>
    </row>
    <row r="288" spans="2:8" s="101" customFormat="1" ht="18" customHeight="1">
      <c r="B288" s="103">
        <f t="shared" si="28"/>
      </c>
      <c r="C288" s="104">
        <f t="shared" si="29"/>
      </c>
      <c r="D288" s="105">
        <f t="shared" si="30"/>
      </c>
      <c r="E288" s="105">
        <f t="shared" si="31"/>
      </c>
      <c r="F288" s="105">
        <f t="shared" si="32"/>
      </c>
      <c r="G288" s="106">
        <f t="shared" si="33"/>
      </c>
      <c r="H288" s="100">
        <f t="shared" si="34"/>
      </c>
    </row>
    <row r="289" spans="2:8" s="101" customFormat="1" ht="18" customHeight="1">
      <c r="B289" s="103">
        <f t="shared" si="28"/>
      </c>
      <c r="C289" s="104">
        <f t="shared" si="29"/>
      </c>
      <c r="D289" s="105">
        <f t="shared" si="30"/>
      </c>
      <c r="E289" s="105">
        <f t="shared" si="31"/>
      </c>
      <c r="F289" s="105">
        <f t="shared" si="32"/>
      </c>
      <c r="G289" s="106">
        <f t="shared" si="33"/>
      </c>
      <c r="H289" s="100">
        <f t="shared" si="34"/>
      </c>
    </row>
    <row r="290" spans="2:8" s="101" customFormat="1" ht="18" customHeight="1">
      <c r="B290" s="103">
        <f t="shared" si="28"/>
      </c>
      <c r="C290" s="104">
        <f t="shared" si="29"/>
      </c>
      <c r="D290" s="105">
        <f t="shared" si="30"/>
      </c>
      <c r="E290" s="105">
        <f t="shared" si="31"/>
      </c>
      <c r="F290" s="105">
        <f t="shared" si="32"/>
      </c>
      <c r="G290" s="106">
        <f t="shared" si="33"/>
      </c>
      <c r="H290" s="100">
        <f t="shared" si="34"/>
      </c>
    </row>
    <row r="291" spans="2:8" s="101" customFormat="1" ht="18" customHeight="1">
      <c r="B291" s="103">
        <f t="shared" si="28"/>
      </c>
      <c r="C291" s="104">
        <f t="shared" si="29"/>
      </c>
      <c r="D291" s="105">
        <f t="shared" si="30"/>
      </c>
      <c r="E291" s="105">
        <f t="shared" si="31"/>
      </c>
      <c r="F291" s="105">
        <f t="shared" si="32"/>
      </c>
      <c r="G291" s="106">
        <f t="shared" si="33"/>
      </c>
      <c r="H291" s="100">
        <f t="shared" si="34"/>
      </c>
    </row>
    <row r="292" spans="2:8" s="101" customFormat="1" ht="18" customHeight="1">
      <c r="B292" s="103">
        <f t="shared" si="28"/>
      </c>
      <c r="C292" s="104">
        <f t="shared" si="29"/>
      </c>
      <c r="D292" s="105">
        <f t="shared" si="30"/>
      </c>
      <c r="E292" s="105">
        <f t="shared" si="31"/>
      </c>
      <c r="F292" s="105">
        <f t="shared" si="32"/>
      </c>
      <c r="G292" s="106">
        <f t="shared" si="33"/>
      </c>
      <c r="H292" s="100">
        <f t="shared" si="34"/>
      </c>
    </row>
    <row r="293" spans="2:8" s="101" customFormat="1" ht="18" customHeight="1">
      <c r="B293" s="103">
        <f t="shared" si="28"/>
      </c>
      <c r="C293" s="104">
        <f t="shared" si="29"/>
      </c>
      <c r="D293" s="105">
        <f t="shared" si="30"/>
      </c>
      <c r="E293" s="105">
        <f t="shared" si="31"/>
      </c>
      <c r="F293" s="105">
        <f t="shared" si="32"/>
      </c>
      <c r="G293" s="106">
        <f t="shared" si="33"/>
      </c>
      <c r="H293" s="100">
        <f t="shared" si="34"/>
      </c>
    </row>
    <row r="294" spans="2:8" s="101" customFormat="1" ht="18" customHeight="1">
      <c r="B294" s="103">
        <f t="shared" si="28"/>
      </c>
      <c r="C294" s="104">
        <f t="shared" si="29"/>
      </c>
      <c r="D294" s="105">
        <f t="shared" si="30"/>
      </c>
      <c r="E294" s="105">
        <f t="shared" si="31"/>
      </c>
      <c r="F294" s="105">
        <f t="shared" si="32"/>
      </c>
      <c r="G294" s="106">
        <f t="shared" si="33"/>
      </c>
      <c r="H294" s="100">
        <f t="shared" si="34"/>
      </c>
    </row>
    <row r="295" spans="2:8" s="101" customFormat="1" ht="18" customHeight="1">
      <c r="B295" s="103">
        <f t="shared" si="28"/>
      </c>
      <c r="C295" s="104">
        <f t="shared" si="29"/>
      </c>
      <c r="D295" s="105">
        <f t="shared" si="30"/>
      </c>
      <c r="E295" s="105">
        <f t="shared" si="31"/>
      </c>
      <c r="F295" s="105">
        <f t="shared" si="32"/>
      </c>
      <c r="G295" s="106">
        <f t="shared" si="33"/>
      </c>
      <c r="H295" s="100">
        <f t="shared" si="34"/>
      </c>
    </row>
    <row r="296" spans="2:8" s="101" customFormat="1" ht="18" customHeight="1">
      <c r="B296" s="103">
        <f t="shared" si="28"/>
      </c>
      <c r="C296" s="104">
        <f t="shared" si="29"/>
      </c>
      <c r="D296" s="105">
        <f t="shared" si="30"/>
      </c>
      <c r="E296" s="105">
        <f t="shared" si="31"/>
      </c>
      <c r="F296" s="105">
        <f t="shared" si="32"/>
      </c>
      <c r="G296" s="106">
        <f t="shared" si="33"/>
      </c>
      <c r="H296" s="100">
        <f t="shared" si="34"/>
      </c>
    </row>
    <row r="297" spans="2:8" s="101" customFormat="1" ht="18" customHeight="1">
      <c r="B297" s="103">
        <f t="shared" si="28"/>
      </c>
      <c r="C297" s="104">
        <f t="shared" si="29"/>
      </c>
      <c r="D297" s="105">
        <f t="shared" si="30"/>
      </c>
      <c r="E297" s="105">
        <f t="shared" si="31"/>
      </c>
      <c r="F297" s="105">
        <f t="shared" si="32"/>
      </c>
      <c r="G297" s="106">
        <f t="shared" si="33"/>
      </c>
      <c r="H297" s="100">
        <f t="shared" si="34"/>
      </c>
    </row>
    <row r="298" spans="2:8" s="101" customFormat="1" ht="18" customHeight="1">
      <c r="B298" s="103">
        <f t="shared" si="28"/>
      </c>
      <c r="C298" s="104">
        <f t="shared" si="29"/>
      </c>
      <c r="D298" s="105">
        <f t="shared" si="30"/>
      </c>
      <c r="E298" s="105">
        <f t="shared" si="31"/>
      </c>
      <c r="F298" s="105">
        <f t="shared" si="32"/>
      </c>
      <c r="G298" s="106">
        <f t="shared" si="33"/>
      </c>
      <c r="H298" s="100">
        <f t="shared" si="34"/>
      </c>
    </row>
    <row r="299" spans="2:8" s="101" customFormat="1" ht="18" customHeight="1">
      <c r="B299" s="103">
        <f t="shared" si="28"/>
      </c>
      <c r="C299" s="104">
        <f t="shared" si="29"/>
      </c>
      <c r="D299" s="105">
        <f t="shared" si="30"/>
      </c>
      <c r="E299" s="105">
        <f t="shared" si="31"/>
      </c>
      <c r="F299" s="105">
        <f t="shared" si="32"/>
      </c>
      <c r="G299" s="106">
        <f t="shared" si="33"/>
      </c>
      <c r="H299" s="100">
        <f t="shared" si="34"/>
      </c>
    </row>
    <row r="300" spans="2:8" s="101" customFormat="1" ht="18" customHeight="1">
      <c r="B300" s="103">
        <f t="shared" si="28"/>
      </c>
      <c r="C300" s="104">
        <f t="shared" si="29"/>
      </c>
      <c r="D300" s="105">
        <f t="shared" si="30"/>
      </c>
      <c r="E300" s="105">
        <f t="shared" si="31"/>
      </c>
      <c r="F300" s="105">
        <f t="shared" si="32"/>
      </c>
      <c r="G300" s="106">
        <f t="shared" si="33"/>
      </c>
      <c r="H300" s="100">
        <f t="shared" si="34"/>
      </c>
    </row>
    <row r="301" spans="2:8" s="101" customFormat="1" ht="18" customHeight="1">
      <c r="B301" s="103">
        <f t="shared" si="28"/>
      </c>
      <c r="C301" s="104">
        <f t="shared" si="29"/>
      </c>
      <c r="D301" s="105">
        <f t="shared" si="30"/>
      </c>
      <c r="E301" s="105">
        <f t="shared" si="31"/>
      </c>
      <c r="F301" s="105">
        <f t="shared" si="32"/>
      </c>
      <c r="G301" s="106">
        <f t="shared" si="33"/>
      </c>
      <c r="H301" s="100">
        <f t="shared" si="34"/>
      </c>
    </row>
    <row r="302" spans="2:8" s="101" customFormat="1" ht="18" customHeight="1">
      <c r="B302" s="103">
        <f t="shared" si="28"/>
      </c>
      <c r="C302" s="104">
        <f t="shared" si="29"/>
      </c>
      <c r="D302" s="105">
        <f t="shared" si="30"/>
      </c>
      <c r="E302" s="105">
        <f t="shared" si="31"/>
      </c>
      <c r="F302" s="105">
        <f t="shared" si="32"/>
      </c>
      <c r="G302" s="106">
        <f t="shared" si="33"/>
      </c>
      <c r="H302" s="100">
        <f t="shared" si="34"/>
      </c>
    </row>
    <row r="303" spans="2:8" s="101" customFormat="1" ht="18" customHeight="1">
      <c r="B303" s="103">
        <f t="shared" si="28"/>
      </c>
      <c r="C303" s="104">
        <f t="shared" si="29"/>
      </c>
      <c r="D303" s="105">
        <f t="shared" si="30"/>
      </c>
      <c r="E303" s="105">
        <f t="shared" si="31"/>
      </c>
      <c r="F303" s="105">
        <f t="shared" si="32"/>
      </c>
      <c r="G303" s="106">
        <f t="shared" si="33"/>
      </c>
      <c r="H303" s="100">
        <f t="shared" si="34"/>
      </c>
    </row>
    <row r="304" spans="2:8" s="101" customFormat="1" ht="18" customHeight="1">
      <c r="B304" s="103">
        <f t="shared" si="28"/>
      </c>
      <c r="C304" s="104">
        <f t="shared" si="29"/>
      </c>
      <c r="D304" s="105">
        <f t="shared" si="30"/>
      </c>
      <c r="E304" s="105">
        <f t="shared" si="31"/>
      </c>
      <c r="F304" s="105">
        <f t="shared" si="32"/>
      </c>
      <c r="G304" s="106">
        <f t="shared" si="33"/>
      </c>
      <c r="H304" s="100">
        <f t="shared" si="34"/>
      </c>
    </row>
    <row r="305" spans="2:8" s="101" customFormat="1" ht="18" customHeight="1">
      <c r="B305" s="103">
        <f t="shared" si="28"/>
      </c>
      <c r="C305" s="104">
        <f t="shared" si="29"/>
      </c>
      <c r="D305" s="105">
        <f t="shared" si="30"/>
      </c>
      <c r="E305" s="105">
        <f t="shared" si="31"/>
      </c>
      <c r="F305" s="105">
        <f t="shared" si="32"/>
      </c>
      <c r="G305" s="106">
        <f t="shared" si="33"/>
      </c>
      <c r="H305" s="100">
        <f t="shared" si="34"/>
      </c>
    </row>
    <row r="306" spans="2:8" s="101" customFormat="1" ht="18" customHeight="1">
      <c r="B306" s="103">
        <f t="shared" si="28"/>
      </c>
      <c r="C306" s="104">
        <f t="shared" si="29"/>
      </c>
      <c r="D306" s="105">
        <f t="shared" si="30"/>
      </c>
      <c r="E306" s="105">
        <f t="shared" si="31"/>
      </c>
      <c r="F306" s="105">
        <f t="shared" si="32"/>
      </c>
      <c r="G306" s="106">
        <f t="shared" si="33"/>
      </c>
      <c r="H306" s="100">
        <f t="shared" si="34"/>
      </c>
    </row>
    <row r="307" spans="2:8" s="101" customFormat="1" ht="18" customHeight="1">
      <c r="B307" s="103">
        <f t="shared" si="28"/>
      </c>
      <c r="C307" s="104">
        <f t="shared" si="29"/>
      </c>
      <c r="D307" s="105">
        <f t="shared" si="30"/>
      </c>
      <c r="E307" s="105">
        <f t="shared" si="31"/>
      </c>
      <c r="F307" s="105">
        <f t="shared" si="32"/>
      </c>
      <c r="G307" s="106">
        <f t="shared" si="33"/>
      </c>
      <c r="H307" s="100">
        <f t="shared" si="34"/>
      </c>
    </row>
    <row r="308" spans="2:8" s="101" customFormat="1" ht="18" customHeight="1">
      <c r="B308" s="103">
        <f t="shared" si="28"/>
      </c>
      <c r="C308" s="104">
        <f t="shared" si="29"/>
      </c>
      <c r="D308" s="105">
        <f t="shared" si="30"/>
      </c>
      <c r="E308" s="105">
        <f t="shared" si="31"/>
      </c>
      <c r="F308" s="105">
        <f t="shared" si="32"/>
      </c>
      <c r="G308" s="106">
        <f t="shared" si="33"/>
      </c>
      <c r="H308" s="100">
        <f t="shared" si="34"/>
      </c>
    </row>
    <row r="309" spans="2:8" s="101" customFormat="1" ht="18" customHeight="1">
      <c r="B309" s="103">
        <f t="shared" si="28"/>
      </c>
      <c r="C309" s="104">
        <f t="shared" si="29"/>
      </c>
      <c r="D309" s="105">
        <f t="shared" si="30"/>
      </c>
      <c r="E309" s="105">
        <f t="shared" si="31"/>
      </c>
      <c r="F309" s="105">
        <f t="shared" si="32"/>
      </c>
      <c r="G309" s="106">
        <f t="shared" si="33"/>
      </c>
      <c r="H309" s="100">
        <f t="shared" si="34"/>
      </c>
    </row>
    <row r="310" spans="2:8" s="101" customFormat="1" ht="18" customHeight="1">
      <c r="B310" s="103">
        <f t="shared" si="28"/>
      </c>
      <c r="C310" s="104">
        <f t="shared" si="29"/>
      </c>
      <c r="D310" s="105">
        <f t="shared" si="30"/>
      </c>
      <c r="E310" s="105">
        <f t="shared" si="31"/>
      </c>
      <c r="F310" s="105">
        <f t="shared" si="32"/>
      </c>
      <c r="G310" s="106">
        <f t="shared" si="33"/>
      </c>
      <c r="H310" s="100">
        <f t="shared" si="34"/>
      </c>
    </row>
    <row r="311" spans="2:8" s="101" customFormat="1" ht="18" customHeight="1">
      <c r="B311" s="103">
        <f t="shared" si="28"/>
      </c>
      <c r="C311" s="104">
        <f t="shared" si="29"/>
      </c>
      <c r="D311" s="105">
        <f t="shared" si="30"/>
      </c>
      <c r="E311" s="105">
        <f t="shared" si="31"/>
      </c>
      <c r="F311" s="105">
        <f t="shared" si="32"/>
      </c>
      <c r="G311" s="106">
        <f t="shared" si="33"/>
      </c>
      <c r="H311" s="100">
        <f t="shared" si="34"/>
      </c>
    </row>
    <row r="312" spans="2:8" s="101" customFormat="1" ht="18" customHeight="1">
      <c r="B312" s="103">
        <f t="shared" si="28"/>
      </c>
      <c r="C312" s="104">
        <f t="shared" si="29"/>
      </c>
      <c r="D312" s="105">
        <f t="shared" si="30"/>
      </c>
      <c r="E312" s="105">
        <f t="shared" si="31"/>
      </c>
      <c r="F312" s="105">
        <f t="shared" si="32"/>
      </c>
      <c r="G312" s="106">
        <f t="shared" si="33"/>
      </c>
      <c r="H312" s="100">
        <f t="shared" si="34"/>
      </c>
    </row>
    <row r="313" spans="2:8" s="101" customFormat="1" ht="18" customHeight="1">
      <c r="B313" s="103">
        <f t="shared" si="28"/>
      </c>
      <c r="C313" s="104">
        <f t="shared" si="29"/>
      </c>
      <c r="D313" s="105">
        <f t="shared" si="30"/>
      </c>
      <c r="E313" s="105">
        <f t="shared" si="31"/>
      </c>
      <c r="F313" s="105">
        <f t="shared" si="32"/>
      </c>
      <c r="G313" s="106">
        <f t="shared" si="33"/>
      </c>
      <c r="H313" s="100">
        <f t="shared" si="34"/>
      </c>
    </row>
    <row r="314" spans="2:8" s="101" customFormat="1" ht="18" customHeight="1">
      <c r="B314" s="103">
        <f t="shared" si="28"/>
      </c>
      <c r="C314" s="104">
        <f t="shared" si="29"/>
      </c>
      <c r="D314" s="105">
        <f t="shared" si="30"/>
      </c>
      <c r="E314" s="105">
        <f t="shared" si="31"/>
      </c>
      <c r="F314" s="105">
        <f t="shared" si="32"/>
      </c>
      <c r="G314" s="106">
        <f t="shared" si="33"/>
      </c>
      <c r="H314" s="100">
        <f t="shared" si="34"/>
      </c>
    </row>
    <row r="315" spans="2:8" s="101" customFormat="1" ht="18" customHeight="1">
      <c r="B315" s="103">
        <f t="shared" si="28"/>
      </c>
      <c r="C315" s="104">
        <f t="shared" si="29"/>
      </c>
      <c r="D315" s="105">
        <f t="shared" si="30"/>
      </c>
      <c r="E315" s="105">
        <f t="shared" si="31"/>
      </c>
      <c r="F315" s="105">
        <f t="shared" si="32"/>
      </c>
      <c r="G315" s="106">
        <f t="shared" si="33"/>
      </c>
      <c r="H315" s="100">
        <f t="shared" si="34"/>
      </c>
    </row>
    <row r="316" spans="2:8" s="101" customFormat="1" ht="18" customHeight="1">
      <c r="B316" s="103">
        <f t="shared" si="28"/>
      </c>
      <c r="C316" s="104">
        <f t="shared" si="29"/>
      </c>
      <c r="D316" s="105">
        <f t="shared" si="30"/>
      </c>
      <c r="E316" s="105">
        <f t="shared" si="31"/>
      </c>
      <c r="F316" s="105">
        <f t="shared" si="32"/>
      </c>
      <c r="G316" s="106">
        <f t="shared" si="33"/>
      </c>
      <c r="H316" s="100">
        <f t="shared" si="34"/>
      </c>
    </row>
    <row r="317" spans="2:8" s="101" customFormat="1" ht="18" customHeight="1">
      <c r="B317" s="103">
        <f t="shared" si="28"/>
      </c>
      <c r="C317" s="104">
        <f t="shared" si="29"/>
      </c>
      <c r="D317" s="105">
        <f t="shared" si="30"/>
      </c>
      <c r="E317" s="105">
        <f t="shared" si="31"/>
      </c>
      <c r="F317" s="105">
        <f t="shared" si="32"/>
      </c>
      <c r="G317" s="106">
        <f t="shared" si="33"/>
      </c>
      <c r="H317" s="100">
        <f t="shared" si="34"/>
      </c>
    </row>
    <row r="318" spans="2:8" s="101" customFormat="1" ht="18" customHeight="1">
      <c r="B318" s="103">
        <f t="shared" si="28"/>
      </c>
      <c r="C318" s="104">
        <f t="shared" si="29"/>
      </c>
      <c r="D318" s="105">
        <f t="shared" si="30"/>
      </c>
      <c r="E318" s="105">
        <f t="shared" si="31"/>
      </c>
      <c r="F318" s="105">
        <f t="shared" si="32"/>
      </c>
      <c r="G318" s="106">
        <f t="shared" si="33"/>
      </c>
      <c r="H318" s="100">
        <f t="shared" si="34"/>
      </c>
    </row>
    <row r="319" spans="2:8" s="101" customFormat="1" ht="18" customHeight="1">
      <c r="B319" s="103">
        <f t="shared" si="28"/>
      </c>
      <c r="C319" s="104">
        <f t="shared" si="29"/>
      </c>
      <c r="D319" s="105">
        <f t="shared" si="30"/>
      </c>
      <c r="E319" s="105">
        <f t="shared" si="31"/>
      </c>
      <c r="F319" s="105">
        <f t="shared" si="32"/>
      </c>
      <c r="G319" s="106">
        <f t="shared" si="33"/>
      </c>
      <c r="H319" s="100">
        <f t="shared" si="34"/>
      </c>
    </row>
    <row r="320" spans="2:8" s="101" customFormat="1" ht="18" customHeight="1">
      <c r="B320" s="103">
        <f t="shared" si="28"/>
      </c>
      <c r="C320" s="104">
        <f t="shared" si="29"/>
      </c>
      <c r="D320" s="105">
        <f t="shared" si="30"/>
      </c>
      <c r="E320" s="105">
        <f t="shared" si="31"/>
      </c>
      <c r="F320" s="105">
        <f t="shared" si="32"/>
      </c>
      <c r="G320" s="106">
        <f t="shared" si="33"/>
      </c>
      <c r="H320" s="100">
        <f t="shared" si="34"/>
      </c>
    </row>
    <row r="321" spans="2:8" s="101" customFormat="1" ht="18" customHeight="1">
      <c r="B321" s="103">
        <f t="shared" si="28"/>
      </c>
      <c r="C321" s="104">
        <f t="shared" si="29"/>
      </c>
      <c r="D321" s="105">
        <f t="shared" si="30"/>
      </c>
      <c r="E321" s="105">
        <f t="shared" si="31"/>
      </c>
      <c r="F321" s="105">
        <f t="shared" si="32"/>
      </c>
      <c r="G321" s="106">
        <f t="shared" si="33"/>
      </c>
      <c r="H321" s="100">
        <f t="shared" si="34"/>
      </c>
    </row>
    <row r="322" spans="2:8" s="101" customFormat="1" ht="18" customHeight="1">
      <c r="B322" s="103">
        <f t="shared" si="28"/>
      </c>
      <c r="C322" s="104">
        <f t="shared" si="29"/>
      </c>
      <c r="D322" s="105">
        <f t="shared" si="30"/>
      </c>
      <c r="E322" s="105">
        <f t="shared" si="31"/>
      </c>
      <c r="F322" s="105">
        <f t="shared" si="32"/>
      </c>
      <c r="G322" s="106">
        <f t="shared" si="33"/>
      </c>
      <c r="H322" s="100">
        <f t="shared" si="34"/>
      </c>
    </row>
    <row r="323" spans="2:8" s="101" customFormat="1" ht="18" customHeight="1">
      <c r="B323" s="103">
        <f t="shared" si="28"/>
      </c>
      <c r="C323" s="104">
        <f t="shared" si="29"/>
      </c>
      <c r="D323" s="105">
        <f t="shared" si="30"/>
      </c>
      <c r="E323" s="105">
        <f t="shared" si="31"/>
      </c>
      <c r="F323" s="105">
        <f t="shared" si="32"/>
      </c>
      <c r="G323" s="106">
        <f t="shared" si="33"/>
      </c>
      <c r="H323" s="100">
        <f t="shared" si="34"/>
      </c>
    </row>
    <row r="324" spans="2:8" s="101" customFormat="1" ht="18" customHeight="1">
      <c r="B324" s="103">
        <f t="shared" si="28"/>
      </c>
      <c r="C324" s="104">
        <f t="shared" si="29"/>
      </c>
      <c r="D324" s="105">
        <f t="shared" si="30"/>
      </c>
      <c r="E324" s="105">
        <f t="shared" si="31"/>
      </c>
      <c r="F324" s="105">
        <f t="shared" si="32"/>
      </c>
      <c r="G324" s="106">
        <f t="shared" si="33"/>
      </c>
      <c r="H324" s="100">
        <f t="shared" si="34"/>
      </c>
    </row>
    <row r="325" spans="2:8" s="101" customFormat="1" ht="18" customHeight="1">
      <c r="B325" s="103">
        <f t="shared" si="28"/>
      </c>
      <c r="C325" s="104">
        <f t="shared" si="29"/>
      </c>
      <c r="D325" s="105">
        <f t="shared" si="30"/>
      </c>
      <c r="E325" s="105">
        <f t="shared" si="31"/>
      </c>
      <c r="F325" s="105">
        <f t="shared" si="32"/>
      </c>
      <c r="G325" s="106">
        <f t="shared" si="33"/>
      </c>
      <c r="H325" s="100">
        <f t="shared" si="34"/>
      </c>
    </row>
    <row r="326" spans="2:8" s="101" customFormat="1" ht="18" customHeight="1">
      <c r="B326" s="103">
        <f t="shared" si="28"/>
      </c>
      <c r="C326" s="104">
        <f t="shared" si="29"/>
      </c>
      <c r="D326" s="105">
        <f t="shared" si="30"/>
      </c>
      <c r="E326" s="105">
        <f t="shared" si="31"/>
      </c>
      <c r="F326" s="105">
        <f t="shared" si="32"/>
      </c>
      <c r="G326" s="106">
        <f t="shared" si="33"/>
      </c>
      <c r="H326" s="100">
        <f t="shared" si="34"/>
      </c>
    </row>
    <row r="327" spans="2:8" s="101" customFormat="1" ht="18" customHeight="1">
      <c r="B327" s="103">
        <f t="shared" si="28"/>
      </c>
      <c r="C327" s="104">
        <f t="shared" si="29"/>
      </c>
      <c r="D327" s="105">
        <f t="shared" si="30"/>
      </c>
      <c r="E327" s="105">
        <f t="shared" si="31"/>
      </c>
      <c r="F327" s="105">
        <f t="shared" si="32"/>
      </c>
      <c r="G327" s="106">
        <f t="shared" si="33"/>
      </c>
      <c r="H327" s="100">
        <f t="shared" si="34"/>
      </c>
    </row>
    <row r="328" spans="2:8" s="101" customFormat="1" ht="18" customHeight="1">
      <c r="B328" s="103">
        <f t="shared" si="28"/>
      </c>
      <c r="C328" s="104">
        <f t="shared" si="29"/>
      </c>
      <c r="D328" s="105">
        <f t="shared" si="30"/>
      </c>
      <c r="E328" s="105">
        <f t="shared" si="31"/>
      </c>
      <c r="F328" s="105">
        <f t="shared" si="32"/>
      </c>
      <c r="G328" s="106">
        <f t="shared" si="33"/>
      </c>
      <c r="H328" s="100">
        <f t="shared" si="34"/>
      </c>
    </row>
    <row r="329" spans="2:8" s="101" customFormat="1" ht="18" customHeight="1">
      <c r="B329" s="103">
        <f t="shared" si="28"/>
      </c>
      <c r="C329" s="104">
        <f t="shared" si="29"/>
      </c>
      <c r="D329" s="105">
        <f t="shared" si="30"/>
      </c>
      <c r="E329" s="105">
        <f t="shared" si="31"/>
      </c>
      <c r="F329" s="105">
        <f t="shared" si="32"/>
      </c>
      <c r="G329" s="106">
        <f t="shared" si="33"/>
      </c>
      <c r="H329" s="100">
        <f t="shared" si="34"/>
      </c>
    </row>
    <row r="330" spans="2:8" s="101" customFormat="1" ht="18" customHeight="1">
      <c r="B330" s="103">
        <f t="shared" si="28"/>
      </c>
      <c r="C330" s="104">
        <f t="shared" si="29"/>
      </c>
      <c r="D330" s="105">
        <f t="shared" si="30"/>
      </c>
      <c r="E330" s="105">
        <f t="shared" si="31"/>
      </c>
      <c r="F330" s="105">
        <f t="shared" si="32"/>
      </c>
      <c r="G330" s="106">
        <f t="shared" si="33"/>
      </c>
      <c r="H330" s="100">
        <f t="shared" si="34"/>
      </c>
    </row>
    <row r="331" spans="2:8" s="101" customFormat="1" ht="18" customHeight="1">
      <c r="B331" s="103">
        <f t="shared" si="28"/>
      </c>
      <c r="C331" s="104">
        <f t="shared" si="29"/>
      </c>
      <c r="D331" s="105">
        <f t="shared" si="30"/>
      </c>
      <c r="E331" s="105">
        <f t="shared" si="31"/>
      </c>
      <c r="F331" s="105">
        <f t="shared" si="32"/>
      </c>
      <c r="G331" s="106">
        <f t="shared" si="33"/>
      </c>
      <c r="H331" s="100">
        <f t="shared" si="34"/>
      </c>
    </row>
    <row r="332" spans="2:8" s="101" customFormat="1" ht="18" customHeight="1">
      <c r="B332" s="103">
        <f t="shared" si="28"/>
      </c>
      <c r="C332" s="104">
        <f t="shared" si="29"/>
      </c>
      <c r="D332" s="105">
        <f t="shared" si="30"/>
      </c>
      <c r="E332" s="105">
        <f t="shared" si="31"/>
      </c>
      <c r="F332" s="105">
        <f t="shared" si="32"/>
      </c>
      <c r="G332" s="106">
        <f t="shared" si="33"/>
      </c>
      <c r="H332" s="100">
        <f t="shared" si="34"/>
      </c>
    </row>
    <row r="333" spans="2:8" s="101" customFormat="1" ht="18" customHeight="1">
      <c r="B333" s="103">
        <f t="shared" si="28"/>
      </c>
      <c r="C333" s="104">
        <f t="shared" si="29"/>
      </c>
      <c r="D333" s="105">
        <f t="shared" si="30"/>
      </c>
      <c r="E333" s="105">
        <f t="shared" si="31"/>
      </c>
      <c r="F333" s="105">
        <f t="shared" si="32"/>
      </c>
      <c r="G333" s="106">
        <f t="shared" si="33"/>
      </c>
      <c r="H333" s="100">
        <f t="shared" si="34"/>
      </c>
    </row>
    <row r="334" spans="2:8" s="101" customFormat="1" ht="18" customHeight="1">
      <c r="B334" s="103">
        <f t="shared" si="28"/>
      </c>
      <c r="C334" s="104">
        <f t="shared" si="29"/>
      </c>
      <c r="D334" s="105">
        <f t="shared" si="30"/>
      </c>
      <c r="E334" s="105">
        <f t="shared" si="31"/>
      </c>
      <c r="F334" s="105">
        <f t="shared" si="32"/>
      </c>
      <c r="G334" s="106">
        <f t="shared" si="33"/>
      </c>
      <c r="H334" s="100">
        <f t="shared" si="34"/>
      </c>
    </row>
    <row r="335" spans="2:8" s="101" customFormat="1" ht="18" customHeight="1">
      <c r="B335" s="103">
        <f t="shared" si="28"/>
      </c>
      <c r="C335" s="104">
        <f t="shared" si="29"/>
      </c>
      <c r="D335" s="105">
        <f t="shared" si="30"/>
      </c>
      <c r="E335" s="105">
        <f t="shared" si="31"/>
      </c>
      <c r="F335" s="105">
        <f t="shared" si="32"/>
      </c>
      <c r="G335" s="106">
        <f t="shared" si="33"/>
      </c>
      <c r="H335" s="100">
        <f t="shared" si="34"/>
      </c>
    </row>
    <row r="336" spans="2:8" s="101" customFormat="1" ht="18" customHeight="1">
      <c r="B336" s="103">
        <f t="shared" si="28"/>
      </c>
      <c r="C336" s="104">
        <f t="shared" si="29"/>
      </c>
      <c r="D336" s="105">
        <f t="shared" si="30"/>
      </c>
      <c r="E336" s="105">
        <f t="shared" si="31"/>
      </c>
      <c r="F336" s="105">
        <f t="shared" si="32"/>
      </c>
      <c r="G336" s="106">
        <f t="shared" si="33"/>
      </c>
      <c r="H336" s="100">
        <f t="shared" si="34"/>
      </c>
    </row>
    <row r="337" spans="2:8" s="101" customFormat="1" ht="18" customHeight="1">
      <c r="B337" s="103">
        <f t="shared" si="28"/>
      </c>
      <c r="C337" s="104">
        <f t="shared" si="29"/>
      </c>
      <c r="D337" s="105">
        <f t="shared" si="30"/>
      </c>
      <c r="E337" s="105">
        <f t="shared" si="31"/>
      </c>
      <c r="F337" s="105">
        <f t="shared" si="32"/>
      </c>
      <c r="G337" s="106">
        <f t="shared" si="33"/>
      </c>
      <c r="H337" s="100">
        <f t="shared" si="34"/>
      </c>
    </row>
    <row r="338" spans="2:8" s="101" customFormat="1" ht="18" customHeight="1">
      <c r="B338" s="103">
        <f t="shared" si="28"/>
      </c>
      <c r="C338" s="104">
        <f t="shared" si="29"/>
      </c>
      <c r="D338" s="105">
        <f t="shared" si="30"/>
      </c>
      <c r="E338" s="105">
        <f t="shared" si="31"/>
      </c>
      <c r="F338" s="105">
        <f t="shared" si="32"/>
      </c>
      <c r="G338" s="106">
        <f t="shared" si="33"/>
      </c>
      <c r="H338" s="100">
        <f t="shared" si="34"/>
      </c>
    </row>
    <row r="339" spans="2:8" s="101" customFormat="1" ht="18" customHeight="1">
      <c r="B339" s="103">
        <f t="shared" si="28"/>
      </c>
      <c r="C339" s="104">
        <f t="shared" si="29"/>
      </c>
      <c r="D339" s="105">
        <f t="shared" si="30"/>
      </c>
      <c r="E339" s="105">
        <f t="shared" si="31"/>
      </c>
      <c r="F339" s="105">
        <f t="shared" si="32"/>
      </c>
      <c r="G339" s="106">
        <f t="shared" si="33"/>
      </c>
      <c r="H339" s="100">
        <f t="shared" si="34"/>
      </c>
    </row>
    <row r="340" spans="2:8" s="101" customFormat="1" ht="18" customHeight="1">
      <c r="B340" s="103">
        <f t="shared" si="28"/>
      </c>
      <c r="C340" s="104">
        <f t="shared" si="29"/>
      </c>
      <c r="D340" s="105">
        <f t="shared" si="30"/>
      </c>
      <c r="E340" s="105">
        <f t="shared" si="31"/>
      </c>
      <c r="F340" s="105">
        <f t="shared" si="32"/>
      </c>
      <c r="G340" s="106">
        <f t="shared" si="33"/>
      </c>
      <c r="H340" s="100">
        <f t="shared" si="34"/>
      </c>
    </row>
    <row r="341" spans="2:8" s="101" customFormat="1" ht="18" customHeight="1">
      <c r="B341" s="103">
        <f t="shared" si="28"/>
      </c>
      <c r="C341" s="104">
        <f t="shared" si="29"/>
      </c>
      <c r="D341" s="105">
        <f t="shared" si="30"/>
      </c>
      <c r="E341" s="105">
        <f t="shared" si="31"/>
      </c>
      <c r="F341" s="105">
        <f t="shared" si="32"/>
      </c>
      <c r="G341" s="106">
        <f t="shared" si="33"/>
      </c>
      <c r="H341" s="100">
        <f t="shared" si="34"/>
      </c>
    </row>
    <row r="342" spans="2:8" s="101" customFormat="1" ht="18" customHeight="1">
      <c r="B342" s="103">
        <f t="shared" si="28"/>
      </c>
      <c r="C342" s="104">
        <f t="shared" si="29"/>
      </c>
      <c r="D342" s="105">
        <f t="shared" si="30"/>
      </c>
      <c r="E342" s="105">
        <f t="shared" si="31"/>
      </c>
      <c r="F342" s="105">
        <f t="shared" si="32"/>
      </c>
      <c r="G342" s="106">
        <f t="shared" si="33"/>
      </c>
      <c r="H342" s="100">
        <f t="shared" si="34"/>
      </c>
    </row>
    <row r="343" spans="2:8" s="101" customFormat="1" ht="18" customHeight="1">
      <c r="B343" s="103">
        <f t="shared" si="28"/>
      </c>
      <c r="C343" s="104">
        <f t="shared" si="29"/>
      </c>
      <c r="D343" s="105">
        <f t="shared" si="30"/>
      </c>
      <c r="E343" s="105">
        <f t="shared" si="31"/>
      </c>
      <c r="F343" s="105">
        <f t="shared" si="32"/>
      </c>
      <c r="G343" s="106">
        <f t="shared" si="33"/>
      </c>
      <c r="H343" s="100">
        <f t="shared" si="34"/>
      </c>
    </row>
    <row r="344" spans="2:8" s="101" customFormat="1" ht="18" customHeight="1">
      <c r="B344" s="103">
        <f t="shared" si="28"/>
      </c>
      <c r="C344" s="104">
        <f t="shared" si="29"/>
      </c>
      <c r="D344" s="105">
        <f t="shared" si="30"/>
      </c>
      <c r="E344" s="105">
        <f t="shared" si="31"/>
      </c>
      <c r="F344" s="105">
        <f t="shared" si="32"/>
      </c>
      <c r="G344" s="106">
        <f t="shared" si="33"/>
      </c>
      <c r="H344" s="100">
        <f t="shared" si="34"/>
      </c>
    </row>
    <row r="345" spans="2:8" s="101" customFormat="1" ht="18" customHeight="1">
      <c r="B345" s="103">
        <f aca="true" t="shared" si="35" ref="B345:B408">pagam.Num</f>
      </c>
      <c r="C345" s="104">
        <f aca="true" t="shared" si="36" ref="C345:C408">Mostra.Data</f>
      </c>
      <c r="D345" s="105">
        <f aca="true" t="shared" si="37" ref="D345:D408">Bil.Iniz</f>
      </c>
      <c r="E345" s="105">
        <f aca="true" t="shared" si="38" ref="E345:E408">Interesse</f>
      </c>
      <c r="F345" s="105">
        <f aca="true" t="shared" si="39" ref="F345:F408">Capitale</f>
      </c>
      <c r="G345" s="106">
        <f aca="true" t="shared" si="40" ref="G345:G408">Bilancio.finale</f>
      </c>
      <c r="H345" s="100">
        <f aca="true" t="shared" si="41" ref="H345:H408">Interesse.Comp</f>
      </c>
    </row>
    <row r="346" spans="2:8" s="101" customFormat="1" ht="18" customHeight="1">
      <c r="B346" s="103">
        <f t="shared" si="35"/>
      </c>
      <c r="C346" s="104">
        <f t="shared" si="36"/>
      </c>
      <c r="D346" s="105">
        <f t="shared" si="37"/>
      </c>
      <c r="E346" s="105">
        <f t="shared" si="38"/>
      </c>
      <c r="F346" s="105">
        <f t="shared" si="39"/>
      </c>
      <c r="G346" s="106">
        <f t="shared" si="40"/>
      </c>
      <c r="H346" s="100">
        <f t="shared" si="41"/>
      </c>
    </row>
    <row r="347" spans="2:8" s="101" customFormat="1" ht="18" customHeight="1">
      <c r="B347" s="103">
        <f t="shared" si="35"/>
      </c>
      <c r="C347" s="104">
        <f t="shared" si="36"/>
      </c>
      <c r="D347" s="105">
        <f t="shared" si="37"/>
      </c>
      <c r="E347" s="105">
        <f t="shared" si="38"/>
      </c>
      <c r="F347" s="105">
        <f t="shared" si="39"/>
      </c>
      <c r="G347" s="106">
        <f t="shared" si="40"/>
      </c>
      <c r="H347" s="100">
        <f t="shared" si="41"/>
      </c>
    </row>
    <row r="348" spans="2:8" s="101" customFormat="1" ht="18" customHeight="1">
      <c r="B348" s="103">
        <f t="shared" si="35"/>
      </c>
      <c r="C348" s="104">
        <f t="shared" si="36"/>
      </c>
      <c r="D348" s="105">
        <f t="shared" si="37"/>
      </c>
      <c r="E348" s="105">
        <f t="shared" si="38"/>
      </c>
      <c r="F348" s="105">
        <f t="shared" si="39"/>
      </c>
      <c r="G348" s="106">
        <f t="shared" si="40"/>
      </c>
      <c r="H348" s="100">
        <f t="shared" si="41"/>
      </c>
    </row>
    <row r="349" spans="2:8" s="101" customFormat="1" ht="18" customHeight="1">
      <c r="B349" s="103">
        <f t="shared" si="35"/>
      </c>
      <c r="C349" s="104">
        <f t="shared" si="36"/>
      </c>
      <c r="D349" s="105">
        <f t="shared" si="37"/>
      </c>
      <c r="E349" s="105">
        <f t="shared" si="38"/>
      </c>
      <c r="F349" s="105">
        <f t="shared" si="39"/>
      </c>
      <c r="G349" s="106">
        <f t="shared" si="40"/>
      </c>
      <c r="H349" s="100">
        <f t="shared" si="41"/>
      </c>
    </row>
    <row r="350" spans="2:8" s="101" customFormat="1" ht="18" customHeight="1">
      <c r="B350" s="103">
        <f t="shared" si="35"/>
      </c>
      <c r="C350" s="104">
        <f t="shared" si="36"/>
      </c>
      <c r="D350" s="105">
        <f t="shared" si="37"/>
      </c>
      <c r="E350" s="105">
        <f t="shared" si="38"/>
      </c>
      <c r="F350" s="105">
        <f t="shared" si="39"/>
      </c>
      <c r="G350" s="106">
        <f t="shared" si="40"/>
      </c>
      <c r="H350" s="100">
        <f t="shared" si="41"/>
      </c>
    </row>
    <row r="351" spans="2:8" s="101" customFormat="1" ht="18" customHeight="1">
      <c r="B351" s="103">
        <f t="shared" si="35"/>
      </c>
      <c r="C351" s="104">
        <f t="shared" si="36"/>
      </c>
      <c r="D351" s="105">
        <f t="shared" si="37"/>
      </c>
      <c r="E351" s="105">
        <f t="shared" si="38"/>
      </c>
      <c r="F351" s="105">
        <f t="shared" si="39"/>
      </c>
      <c r="G351" s="106">
        <f t="shared" si="40"/>
      </c>
      <c r="H351" s="100">
        <f t="shared" si="41"/>
      </c>
    </row>
    <row r="352" spans="2:8" s="101" customFormat="1" ht="18" customHeight="1">
      <c r="B352" s="103">
        <f t="shared" si="35"/>
      </c>
      <c r="C352" s="104">
        <f t="shared" si="36"/>
      </c>
      <c r="D352" s="105">
        <f t="shared" si="37"/>
      </c>
      <c r="E352" s="105">
        <f t="shared" si="38"/>
      </c>
      <c r="F352" s="105">
        <f t="shared" si="39"/>
      </c>
      <c r="G352" s="106">
        <f t="shared" si="40"/>
      </c>
      <c r="H352" s="100">
        <f t="shared" si="41"/>
      </c>
    </row>
    <row r="353" spans="2:8" s="101" customFormat="1" ht="18" customHeight="1">
      <c r="B353" s="103">
        <f t="shared" si="35"/>
      </c>
      <c r="C353" s="104">
        <f t="shared" si="36"/>
      </c>
      <c r="D353" s="105">
        <f t="shared" si="37"/>
      </c>
      <c r="E353" s="105">
        <f t="shared" si="38"/>
      </c>
      <c r="F353" s="105">
        <f t="shared" si="39"/>
      </c>
      <c r="G353" s="106">
        <f t="shared" si="40"/>
      </c>
      <c r="H353" s="100">
        <f t="shared" si="41"/>
      </c>
    </row>
    <row r="354" spans="2:8" s="101" customFormat="1" ht="18" customHeight="1">
      <c r="B354" s="103">
        <f t="shared" si="35"/>
      </c>
      <c r="C354" s="104">
        <f t="shared" si="36"/>
      </c>
      <c r="D354" s="105">
        <f t="shared" si="37"/>
      </c>
      <c r="E354" s="105">
        <f t="shared" si="38"/>
      </c>
      <c r="F354" s="105">
        <f t="shared" si="39"/>
      </c>
      <c r="G354" s="106">
        <f t="shared" si="40"/>
      </c>
      <c r="H354" s="100">
        <f t="shared" si="41"/>
      </c>
    </row>
    <row r="355" spans="2:8" s="101" customFormat="1" ht="18" customHeight="1">
      <c r="B355" s="103">
        <f t="shared" si="35"/>
      </c>
      <c r="C355" s="104">
        <f t="shared" si="36"/>
      </c>
      <c r="D355" s="105">
        <f t="shared" si="37"/>
      </c>
      <c r="E355" s="105">
        <f t="shared" si="38"/>
      </c>
      <c r="F355" s="105">
        <f t="shared" si="39"/>
      </c>
      <c r="G355" s="106">
        <f t="shared" si="40"/>
      </c>
      <c r="H355" s="100">
        <f t="shared" si="41"/>
      </c>
    </row>
    <row r="356" spans="2:8" s="101" customFormat="1" ht="18" customHeight="1">
      <c r="B356" s="103">
        <f t="shared" si="35"/>
      </c>
      <c r="C356" s="104">
        <f t="shared" si="36"/>
      </c>
      <c r="D356" s="105">
        <f t="shared" si="37"/>
      </c>
      <c r="E356" s="105">
        <f t="shared" si="38"/>
      </c>
      <c r="F356" s="105">
        <f t="shared" si="39"/>
      </c>
      <c r="G356" s="106">
        <f t="shared" si="40"/>
      </c>
      <c r="H356" s="100">
        <f t="shared" si="41"/>
      </c>
    </row>
    <row r="357" spans="2:8" s="101" customFormat="1" ht="18" customHeight="1">
      <c r="B357" s="103">
        <f t="shared" si="35"/>
      </c>
      <c r="C357" s="104">
        <f t="shared" si="36"/>
      </c>
      <c r="D357" s="105">
        <f t="shared" si="37"/>
      </c>
      <c r="E357" s="105">
        <f t="shared" si="38"/>
      </c>
      <c r="F357" s="105">
        <f t="shared" si="39"/>
      </c>
      <c r="G357" s="106">
        <f t="shared" si="40"/>
      </c>
      <c r="H357" s="100">
        <f t="shared" si="41"/>
      </c>
    </row>
    <row r="358" spans="2:8" s="101" customFormat="1" ht="18" customHeight="1">
      <c r="B358" s="103">
        <f t="shared" si="35"/>
      </c>
      <c r="C358" s="104">
        <f t="shared" si="36"/>
      </c>
      <c r="D358" s="105">
        <f t="shared" si="37"/>
      </c>
      <c r="E358" s="105">
        <f t="shared" si="38"/>
      </c>
      <c r="F358" s="105">
        <f t="shared" si="39"/>
      </c>
      <c r="G358" s="106">
        <f t="shared" si="40"/>
      </c>
      <c r="H358" s="100">
        <f t="shared" si="41"/>
      </c>
    </row>
    <row r="359" spans="2:8" s="101" customFormat="1" ht="18" customHeight="1">
      <c r="B359" s="103">
        <f t="shared" si="35"/>
      </c>
      <c r="C359" s="104">
        <f t="shared" si="36"/>
      </c>
      <c r="D359" s="105">
        <f t="shared" si="37"/>
      </c>
      <c r="E359" s="105">
        <f t="shared" si="38"/>
      </c>
      <c r="F359" s="105">
        <f t="shared" si="39"/>
      </c>
      <c r="G359" s="106">
        <f t="shared" si="40"/>
      </c>
      <c r="H359" s="100">
        <f t="shared" si="41"/>
      </c>
    </row>
    <row r="360" spans="2:8" s="101" customFormat="1" ht="18" customHeight="1">
      <c r="B360" s="103">
        <f t="shared" si="35"/>
      </c>
      <c r="C360" s="104">
        <f t="shared" si="36"/>
      </c>
      <c r="D360" s="105">
        <f t="shared" si="37"/>
      </c>
      <c r="E360" s="105">
        <f t="shared" si="38"/>
      </c>
      <c r="F360" s="105">
        <f t="shared" si="39"/>
      </c>
      <c r="G360" s="106">
        <f t="shared" si="40"/>
      </c>
      <c r="H360" s="100">
        <f t="shared" si="41"/>
      </c>
    </row>
    <row r="361" spans="2:8" s="101" customFormat="1" ht="18" customHeight="1">
      <c r="B361" s="103">
        <f t="shared" si="35"/>
      </c>
      <c r="C361" s="104">
        <f t="shared" si="36"/>
      </c>
      <c r="D361" s="105">
        <f t="shared" si="37"/>
      </c>
      <c r="E361" s="105">
        <f t="shared" si="38"/>
      </c>
      <c r="F361" s="105">
        <f t="shared" si="39"/>
      </c>
      <c r="G361" s="106">
        <f t="shared" si="40"/>
      </c>
      <c r="H361" s="100">
        <f t="shared" si="41"/>
      </c>
    </row>
    <row r="362" spans="2:8" s="101" customFormat="1" ht="18" customHeight="1">
      <c r="B362" s="103">
        <f t="shared" si="35"/>
      </c>
      <c r="C362" s="104">
        <f t="shared" si="36"/>
      </c>
      <c r="D362" s="105">
        <f t="shared" si="37"/>
      </c>
      <c r="E362" s="105">
        <f t="shared" si="38"/>
      </c>
      <c r="F362" s="105">
        <f t="shared" si="39"/>
      </c>
      <c r="G362" s="106">
        <f t="shared" si="40"/>
      </c>
      <c r="H362" s="100">
        <f t="shared" si="41"/>
      </c>
    </row>
    <row r="363" spans="2:8" s="101" customFormat="1" ht="18" customHeight="1">
      <c r="B363" s="103">
        <f t="shared" si="35"/>
      </c>
      <c r="C363" s="104">
        <f t="shared" si="36"/>
      </c>
      <c r="D363" s="105">
        <f t="shared" si="37"/>
      </c>
      <c r="E363" s="105">
        <f t="shared" si="38"/>
      </c>
      <c r="F363" s="105">
        <f t="shared" si="39"/>
      </c>
      <c r="G363" s="106">
        <f t="shared" si="40"/>
      </c>
      <c r="H363" s="100">
        <f t="shared" si="41"/>
      </c>
    </row>
    <row r="364" spans="2:8" s="101" customFormat="1" ht="18" customHeight="1">
      <c r="B364" s="103">
        <f t="shared" si="35"/>
      </c>
      <c r="C364" s="104">
        <f t="shared" si="36"/>
      </c>
      <c r="D364" s="105">
        <f t="shared" si="37"/>
      </c>
      <c r="E364" s="105">
        <f t="shared" si="38"/>
      </c>
      <c r="F364" s="105">
        <f t="shared" si="39"/>
      </c>
      <c r="G364" s="106">
        <f t="shared" si="40"/>
      </c>
      <c r="H364" s="100">
        <f t="shared" si="41"/>
      </c>
    </row>
    <row r="365" spans="2:8" s="101" customFormat="1" ht="18" customHeight="1">
      <c r="B365" s="103">
        <f t="shared" si="35"/>
      </c>
      <c r="C365" s="104">
        <f t="shared" si="36"/>
      </c>
      <c r="D365" s="105">
        <f t="shared" si="37"/>
      </c>
      <c r="E365" s="105">
        <f t="shared" si="38"/>
      </c>
      <c r="F365" s="105">
        <f t="shared" si="39"/>
      </c>
      <c r="G365" s="106">
        <f t="shared" si="40"/>
      </c>
      <c r="H365" s="100">
        <f t="shared" si="41"/>
      </c>
    </row>
    <row r="366" spans="2:8" s="101" customFormat="1" ht="18" customHeight="1">
      <c r="B366" s="103">
        <f t="shared" si="35"/>
      </c>
      <c r="C366" s="104">
        <f t="shared" si="36"/>
      </c>
      <c r="D366" s="105">
        <f t="shared" si="37"/>
      </c>
      <c r="E366" s="105">
        <f t="shared" si="38"/>
      </c>
      <c r="F366" s="105">
        <f t="shared" si="39"/>
      </c>
      <c r="G366" s="106">
        <f t="shared" si="40"/>
      </c>
      <c r="H366" s="100">
        <f t="shared" si="41"/>
      </c>
    </row>
    <row r="367" spans="2:8" s="101" customFormat="1" ht="18" customHeight="1">
      <c r="B367" s="103">
        <f t="shared" si="35"/>
      </c>
      <c r="C367" s="104">
        <f t="shared" si="36"/>
      </c>
      <c r="D367" s="105">
        <f t="shared" si="37"/>
      </c>
      <c r="E367" s="105">
        <f t="shared" si="38"/>
      </c>
      <c r="F367" s="105">
        <f t="shared" si="39"/>
      </c>
      <c r="G367" s="106">
        <f t="shared" si="40"/>
      </c>
      <c r="H367" s="100">
        <f t="shared" si="41"/>
      </c>
    </row>
    <row r="368" spans="2:8" s="101" customFormat="1" ht="18" customHeight="1">
      <c r="B368" s="103">
        <f t="shared" si="35"/>
      </c>
      <c r="C368" s="104">
        <f t="shared" si="36"/>
      </c>
      <c r="D368" s="105">
        <f t="shared" si="37"/>
      </c>
      <c r="E368" s="105">
        <f t="shared" si="38"/>
      </c>
      <c r="F368" s="105">
        <f t="shared" si="39"/>
      </c>
      <c r="G368" s="106">
        <f t="shared" si="40"/>
      </c>
      <c r="H368" s="100">
        <f t="shared" si="41"/>
      </c>
    </row>
    <row r="369" spans="2:8" s="101" customFormat="1" ht="18" customHeight="1">
      <c r="B369" s="103">
        <f t="shared" si="35"/>
      </c>
      <c r="C369" s="104">
        <f t="shared" si="36"/>
      </c>
      <c r="D369" s="105">
        <f t="shared" si="37"/>
      </c>
      <c r="E369" s="105">
        <f t="shared" si="38"/>
      </c>
      <c r="F369" s="105">
        <f t="shared" si="39"/>
      </c>
      <c r="G369" s="106">
        <f t="shared" si="40"/>
      </c>
      <c r="H369" s="100">
        <f t="shared" si="41"/>
      </c>
    </row>
    <row r="370" spans="2:8" s="101" customFormat="1" ht="18" customHeight="1">
      <c r="B370" s="103">
        <f t="shared" si="35"/>
      </c>
      <c r="C370" s="104">
        <f t="shared" si="36"/>
      </c>
      <c r="D370" s="105">
        <f t="shared" si="37"/>
      </c>
      <c r="E370" s="105">
        <f t="shared" si="38"/>
      </c>
      <c r="F370" s="105">
        <f t="shared" si="39"/>
      </c>
      <c r="G370" s="106">
        <f t="shared" si="40"/>
      </c>
      <c r="H370" s="100">
        <f t="shared" si="41"/>
      </c>
    </row>
    <row r="371" spans="2:8" s="101" customFormat="1" ht="18" customHeight="1">
      <c r="B371" s="103">
        <f t="shared" si="35"/>
      </c>
      <c r="C371" s="104">
        <f t="shared" si="36"/>
      </c>
      <c r="D371" s="105">
        <f t="shared" si="37"/>
      </c>
      <c r="E371" s="105">
        <f t="shared" si="38"/>
      </c>
      <c r="F371" s="105">
        <f t="shared" si="39"/>
      </c>
      <c r="G371" s="106">
        <f t="shared" si="40"/>
      </c>
      <c r="H371" s="100">
        <f t="shared" si="41"/>
      </c>
    </row>
    <row r="372" spans="2:8" s="101" customFormat="1" ht="18" customHeight="1">
      <c r="B372" s="103">
        <f t="shared" si="35"/>
      </c>
      <c r="C372" s="104">
        <f t="shared" si="36"/>
      </c>
      <c r="D372" s="105">
        <f t="shared" si="37"/>
      </c>
      <c r="E372" s="105">
        <f t="shared" si="38"/>
      </c>
      <c r="F372" s="105">
        <f t="shared" si="39"/>
      </c>
      <c r="G372" s="106">
        <f t="shared" si="40"/>
      </c>
      <c r="H372" s="100">
        <f t="shared" si="41"/>
      </c>
    </row>
    <row r="373" spans="2:8" s="101" customFormat="1" ht="18" customHeight="1">
      <c r="B373" s="103">
        <f t="shared" si="35"/>
      </c>
      <c r="C373" s="104">
        <f t="shared" si="36"/>
      </c>
      <c r="D373" s="105">
        <f t="shared" si="37"/>
      </c>
      <c r="E373" s="105">
        <f t="shared" si="38"/>
      </c>
      <c r="F373" s="105">
        <f t="shared" si="39"/>
      </c>
      <c r="G373" s="106">
        <f t="shared" si="40"/>
      </c>
      <c r="H373" s="100">
        <f t="shared" si="41"/>
      </c>
    </row>
    <row r="374" spans="2:8" s="101" customFormat="1" ht="18" customHeight="1">
      <c r="B374" s="103">
        <f t="shared" si="35"/>
      </c>
      <c r="C374" s="104">
        <f t="shared" si="36"/>
      </c>
      <c r="D374" s="105">
        <f t="shared" si="37"/>
      </c>
      <c r="E374" s="105">
        <f t="shared" si="38"/>
      </c>
      <c r="F374" s="105">
        <f t="shared" si="39"/>
      </c>
      <c r="G374" s="106">
        <f t="shared" si="40"/>
      </c>
      <c r="H374" s="100">
        <f t="shared" si="41"/>
      </c>
    </row>
    <row r="375" spans="2:8" s="101" customFormat="1" ht="18" customHeight="1">
      <c r="B375" s="103">
        <f t="shared" si="35"/>
      </c>
      <c r="C375" s="104">
        <f t="shared" si="36"/>
      </c>
      <c r="D375" s="105">
        <f t="shared" si="37"/>
      </c>
      <c r="E375" s="105">
        <f t="shared" si="38"/>
      </c>
      <c r="F375" s="105">
        <f t="shared" si="39"/>
      </c>
      <c r="G375" s="106">
        <f t="shared" si="40"/>
      </c>
      <c r="H375" s="100">
        <f t="shared" si="41"/>
      </c>
    </row>
    <row r="376" spans="2:8" s="101" customFormat="1" ht="18" customHeight="1">
      <c r="B376" s="103">
        <f t="shared" si="35"/>
      </c>
      <c r="C376" s="104">
        <f t="shared" si="36"/>
      </c>
      <c r="D376" s="105">
        <f t="shared" si="37"/>
      </c>
      <c r="E376" s="105">
        <f t="shared" si="38"/>
      </c>
      <c r="F376" s="105">
        <f t="shared" si="39"/>
      </c>
      <c r="G376" s="106">
        <f t="shared" si="40"/>
      </c>
      <c r="H376" s="100">
        <f t="shared" si="41"/>
      </c>
    </row>
    <row r="377" spans="2:8" s="101" customFormat="1" ht="18" customHeight="1">
      <c r="B377" s="103">
        <f t="shared" si="35"/>
      </c>
      <c r="C377" s="104">
        <f t="shared" si="36"/>
      </c>
      <c r="D377" s="105">
        <f t="shared" si="37"/>
      </c>
      <c r="E377" s="105">
        <f t="shared" si="38"/>
      </c>
      <c r="F377" s="105">
        <f t="shared" si="39"/>
      </c>
      <c r="G377" s="106">
        <f t="shared" si="40"/>
      </c>
      <c r="H377" s="100">
        <f t="shared" si="41"/>
      </c>
    </row>
    <row r="378" spans="2:8" s="101" customFormat="1" ht="18" customHeight="1">
      <c r="B378" s="103">
        <f t="shared" si="35"/>
      </c>
      <c r="C378" s="104">
        <f t="shared" si="36"/>
      </c>
      <c r="D378" s="105">
        <f t="shared" si="37"/>
      </c>
      <c r="E378" s="105">
        <f t="shared" si="38"/>
      </c>
      <c r="F378" s="105">
        <f t="shared" si="39"/>
      </c>
      <c r="G378" s="106">
        <f t="shared" si="40"/>
      </c>
      <c r="H378" s="100">
        <f t="shared" si="41"/>
      </c>
    </row>
    <row r="379" spans="2:8" s="101" customFormat="1" ht="18" customHeight="1">
      <c r="B379" s="103">
        <f t="shared" si="35"/>
      </c>
      <c r="C379" s="104">
        <f t="shared" si="36"/>
      </c>
      <c r="D379" s="105">
        <f t="shared" si="37"/>
      </c>
      <c r="E379" s="105">
        <f t="shared" si="38"/>
      </c>
      <c r="F379" s="105">
        <f t="shared" si="39"/>
      </c>
      <c r="G379" s="106">
        <f t="shared" si="40"/>
      </c>
      <c r="H379" s="100">
        <f t="shared" si="41"/>
      </c>
    </row>
    <row r="380" spans="2:8" s="101" customFormat="1" ht="18" customHeight="1">
      <c r="B380" s="103">
        <f t="shared" si="35"/>
      </c>
      <c r="C380" s="104">
        <f t="shared" si="36"/>
      </c>
      <c r="D380" s="105">
        <f t="shared" si="37"/>
      </c>
      <c r="E380" s="105">
        <f t="shared" si="38"/>
      </c>
      <c r="F380" s="105">
        <f t="shared" si="39"/>
      </c>
      <c r="G380" s="106">
        <f t="shared" si="40"/>
      </c>
      <c r="H380" s="100">
        <f t="shared" si="41"/>
      </c>
    </row>
    <row r="381" spans="2:8" s="101" customFormat="1" ht="18" customHeight="1">
      <c r="B381" s="103">
        <f t="shared" si="35"/>
      </c>
      <c r="C381" s="104">
        <f t="shared" si="36"/>
      </c>
      <c r="D381" s="105">
        <f t="shared" si="37"/>
      </c>
      <c r="E381" s="105">
        <f t="shared" si="38"/>
      </c>
      <c r="F381" s="105">
        <f t="shared" si="39"/>
      </c>
      <c r="G381" s="106">
        <f t="shared" si="40"/>
      </c>
      <c r="H381" s="100">
        <f t="shared" si="41"/>
      </c>
    </row>
    <row r="382" spans="2:8" s="101" customFormat="1" ht="18" customHeight="1">
      <c r="B382" s="103">
        <f t="shared" si="35"/>
      </c>
      <c r="C382" s="104">
        <f t="shared" si="36"/>
      </c>
      <c r="D382" s="105">
        <f t="shared" si="37"/>
      </c>
      <c r="E382" s="105">
        <f t="shared" si="38"/>
      </c>
      <c r="F382" s="105">
        <f t="shared" si="39"/>
      </c>
      <c r="G382" s="106">
        <f t="shared" si="40"/>
      </c>
      <c r="H382" s="100">
        <f t="shared" si="41"/>
      </c>
    </row>
    <row r="383" spans="2:8" s="101" customFormat="1" ht="18" customHeight="1">
      <c r="B383" s="103">
        <f t="shared" si="35"/>
      </c>
      <c r="C383" s="104">
        <f t="shared" si="36"/>
      </c>
      <c r="D383" s="105">
        <f t="shared" si="37"/>
      </c>
      <c r="E383" s="105">
        <f t="shared" si="38"/>
      </c>
      <c r="F383" s="105">
        <f t="shared" si="39"/>
      </c>
      <c r="G383" s="106">
        <f t="shared" si="40"/>
      </c>
      <c r="H383" s="100">
        <f t="shared" si="41"/>
      </c>
    </row>
    <row r="384" spans="2:8" s="101" customFormat="1" ht="18" customHeight="1">
      <c r="B384" s="103">
        <f t="shared" si="35"/>
      </c>
      <c r="C384" s="104">
        <f t="shared" si="36"/>
      </c>
      <c r="D384" s="105">
        <f t="shared" si="37"/>
      </c>
      <c r="E384" s="105">
        <f t="shared" si="38"/>
      </c>
      <c r="F384" s="105">
        <f t="shared" si="39"/>
      </c>
      <c r="G384" s="106">
        <f t="shared" si="40"/>
      </c>
      <c r="H384" s="100">
        <f t="shared" si="41"/>
      </c>
    </row>
    <row r="385" spans="2:8" s="101" customFormat="1" ht="18" customHeight="1">
      <c r="B385" s="103">
        <f t="shared" si="35"/>
      </c>
      <c r="C385" s="104">
        <f t="shared" si="36"/>
      </c>
      <c r="D385" s="105">
        <f t="shared" si="37"/>
      </c>
      <c r="E385" s="105">
        <f t="shared" si="38"/>
      </c>
      <c r="F385" s="105">
        <f t="shared" si="39"/>
      </c>
      <c r="G385" s="106">
        <f t="shared" si="40"/>
      </c>
      <c r="H385" s="100">
        <f t="shared" si="41"/>
      </c>
    </row>
    <row r="386" spans="2:8" s="101" customFormat="1" ht="18" customHeight="1">
      <c r="B386" s="103">
        <f t="shared" si="35"/>
      </c>
      <c r="C386" s="104">
        <f t="shared" si="36"/>
      </c>
      <c r="D386" s="105">
        <f t="shared" si="37"/>
      </c>
      <c r="E386" s="105">
        <f t="shared" si="38"/>
      </c>
      <c r="F386" s="105">
        <f t="shared" si="39"/>
      </c>
      <c r="G386" s="106">
        <f t="shared" si="40"/>
      </c>
      <c r="H386" s="100">
        <f t="shared" si="41"/>
      </c>
    </row>
    <row r="387" spans="2:8" s="101" customFormat="1" ht="18" customHeight="1">
      <c r="B387" s="103">
        <f t="shared" si="35"/>
      </c>
      <c r="C387" s="104">
        <f t="shared" si="36"/>
      </c>
      <c r="D387" s="105">
        <f t="shared" si="37"/>
      </c>
      <c r="E387" s="105">
        <f t="shared" si="38"/>
      </c>
      <c r="F387" s="105">
        <f t="shared" si="39"/>
      </c>
      <c r="G387" s="106">
        <f t="shared" si="40"/>
      </c>
      <c r="H387" s="100">
        <f t="shared" si="41"/>
      </c>
    </row>
    <row r="388" spans="2:8" s="101" customFormat="1" ht="18" customHeight="1">
      <c r="B388" s="103">
        <f t="shared" si="35"/>
      </c>
      <c r="C388" s="104">
        <f t="shared" si="36"/>
      </c>
      <c r="D388" s="105">
        <f t="shared" si="37"/>
      </c>
      <c r="E388" s="105">
        <f t="shared" si="38"/>
      </c>
      <c r="F388" s="105">
        <f t="shared" si="39"/>
      </c>
      <c r="G388" s="106">
        <f t="shared" si="40"/>
      </c>
      <c r="H388" s="100">
        <f t="shared" si="41"/>
      </c>
    </row>
    <row r="389" spans="2:8" s="101" customFormat="1" ht="18" customHeight="1">
      <c r="B389" s="103">
        <f t="shared" si="35"/>
      </c>
      <c r="C389" s="104">
        <f t="shared" si="36"/>
      </c>
      <c r="D389" s="105">
        <f t="shared" si="37"/>
      </c>
      <c r="E389" s="105">
        <f t="shared" si="38"/>
      </c>
      <c r="F389" s="105">
        <f t="shared" si="39"/>
      </c>
      <c r="G389" s="106">
        <f t="shared" si="40"/>
      </c>
      <c r="H389" s="100">
        <f t="shared" si="41"/>
      </c>
    </row>
    <row r="390" spans="2:8" s="101" customFormat="1" ht="18" customHeight="1">
      <c r="B390" s="103">
        <f t="shared" si="35"/>
      </c>
      <c r="C390" s="104">
        <f t="shared" si="36"/>
      </c>
      <c r="D390" s="105">
        <f t="shared" si="37"/>
      </c>
      <c r="E390" s="105">
        <f t="shared" si="38"/>
      </c>
      <c r="F390" s="105">
        <f t="shared" si="39"/>
      </c>
      <c r="G390" s="106">
        <f t="shared" si="40"/>
      </c>
      <c r="H390" s="100">
        <f t="shared" si="41"/>
      </c>
    </row>
    <row r="391" spans="2:8" s="101" customFormat="1" ht="18" customHeight="1">
      <c r="B391" s="103">
        <f t="shared" si="35"/>
      </c>
      <c r="C391" s="104">
        <f t="shared" si="36"/>
      </c>
      <c r="D391" s="105">
        <f t="shared" si="37"/>
      </c>
      <c r="E391" s="105">
        <f t="shared" si="38"/>
      </c>
      <c r="F391" s="105">
        <f t="shared" si="39"/>
      </c>
      <c r="G391" s="106">
        <f t="shared" si="40"/>
      </c>
      <c r="H391" s="100">
        <f t="shared" si="41"/>
      </c>
    </row>
    <row r="392" spans="2:8" s="101" customFormat="1" ht="18" customHeight="1">
      <c r="B392" s="103">
        <f t="shared" si="35"/>
      </c>
      <c r="C392" s="104">
        <f t="shared" si="36"/>
      </c>
      <c r="D392" s="105">
        <f t="shared" si="37"/>
      </c>
      <c r="E392" s="105">
        <f t="shared" si="38"/>
      </c>
      <c r="F392" s="105">
        <f t="shared" si="39"/>
      </c>
      <c r="G392" s="106">
        <f t="shared" si="40"/>
      </c>
      <c r="H392" s="100">
        <f t="shared" si="41"/>
      </c>
    </row>
    <row r="393" spans="2:8" s="101" customFormat="1" ht="18" customHeight="1">
      <c r="B393" s="103">
        <f t="shared" si="35"/>
      </c>
      <c r="C393" s="104">
        <f t="shared" si="36"/>
      </c>
      <c r="D393" s="105">
        <f t="shared" si="37"/>
      </c>
      <c r="E393" s="105">
        <f t="shared" si="38"/>
      </c>
      <c r="F393" s="105">
        <f t="shared" si="39"/>
      </c>
      <c r="G393" s="106">
        <f t="shared" si="40"/>
      </c>
      <c r="H393" s="100">
        <f t="shared" si="41"/>
      </c>
    </row>
    <row r="394" spans="2:8" s="101" customFormat="1" ht="18" customHeight="1">
      <c r="B394" s="103">
        <f t="shared" si="35"/>
      </c>
      <c r="C394" s="104">
        <f t="shared" si="36"/>
      </c>
      <c r="D394" s="105">
        <f t="shared" si="37"/>
      </c>
      <c r="E394" s="105">
        <f t="shared" si="38"/>
      </c>
      <c r="F394" s="105">
        <f t="shared" si="39"/>
      </c>
      <c r="G394" s="106">
        <f t="shared" si="40"/>
      </c>
      <c r="H394" s="100">
        <f t="shared" si="41"/>
      </c>
    </row>
    <row r="395" spans="2:8" s="101" customFormat="1" ht="18" customHeight="1">
      <c r="B395" s="103">
        <f t="shared" si="35"/>
      </c>
      <c r="C395" s="104">
        <f t="shared" si="36"/>
      </c>
      <c r="D395" s="105">
        <f t="shared" si="37"/>
      </c>
      <c r="E395" s="105">
        <f t="shared" si="38"/>
      </c>
      <c r="F395" s="105">
        <f t="shared" si="39"/>
      </c>
      <c r="G395" s="106">
        <f t="shared" si="40"/>
      </c>
      <c r="H395" s="100">
        <f t="shared" si="41"/>
      </c>
    </row>
    <row r="396" spans="2:8" s="101" customFormat="1" ht="18" customHeight="1">
      <c r="B396" s="103">
        <f t="shared" si="35"/>
      </c>
      <c r="C396" s="104">
        <f t="shared" si="36"/>
      </c>
      <c r="D396" s="105">
        <f t="shared" si="37"/>
      </c>
      <c r="E396" s="105">
        <f t="shared" si="38"/>
      </c>
      <c r="F396" s="105">
        <f t="shared" si="39"/>
      </c>
      <c r="G396" s="106">
        <f t="shared" si="40"/>
      </c>
      <c r="H396" s="100">
        <f t="shared" si="41"/>
      </c>
    </row>
    <row r="397" spans="2:8" s="101" customFormat="1" ht="18" customHeight="1">
      <c r="B397" s="103">
        <f t="shared" si="35"/>
      </c>
      <c r="C397" s="104">
        <f t="shared" si="36"/>
      </c>
      <c r="D397" s="105">
        <f t="shared" si="37"/>
      </c>
      <c r="E397" s="105">
        <f t="shared" si="38"/>
      </c>
      <c r="F397" s="105">
        <f t="shared" si="39"/>
      </c>
      <c r="G397" s="106">
        <f t="shared" si="40"/>
      </c>
      <c r="H397" s="100">
        <f t="shared" si="41"/>
      </c>
    </row>
    <row r="398" spans="2:8" s="101" customFormat="1" ht="18" customHeight="1">
      <c r="B398" s="103">
        <f t="shared" si="35"/>
      </c>
      <c r="C398" s="104">
        <f t="shared" si="36"/>
      </c>
      <c r="D398" s="105">
        <f t="shared" si="37"/>
      </c>
      <c r="E398" s="105">
        <f t="shared" si="38"/>
      </c>
      <c r="F398" s="105">
        <f t="shared" si="39"/>
      </c>
      <c r="G398" s="106">
        <f t="shared" si="40"/>
      </c>
      <c r="H398" s="100">
        <f t="shared" si="41"/>
      </c>
    </row>
    <row r="399" spans="2:8" s="101" customFormat="1" ht="18" customHeight="1">
      <c r="B399" s="103">
        <f t="shared" si="35"/>
      </c>
      <c r="C399" s="104">
        <f t="shared" si="36"/>
      </c>
      <c r="D399" s="105">
        <f t="shared" si="37"/>
      </c>
      <c r="E399" s="105">
        <f t="shared" si="38"/>
      </c>
      <c r="F399" s="105">
        <f t="shared" si="39"/>
      </c>
      <c r="G399" s="106">
        <f t="shared" si="40"/>
      </c>
      <c r="H399" s="100">
        <f t="shared" si="41"/>
      </c>
    </row>
    <row r="400" spans="2:8" s="101" customFormat="1" ht="18" customHeight="1">
      <c r="B400" s="103">
        <f t="shared" si="35"/>
      </c>
      <c r="C400" s="104">
        <f t="shared" si="36"/>
      </c>
      <c r="D400" s="105">
        <f t="shared" si="37"/>
      </c>
      <c r="E400" s="105">
        <f t="shared" si="38"/>
      </c>
      <c r="F400" s="105">
        <f t="shared" si="39"/>
      </c>
      <c r="G400" s="106">
        <f t="shared" si="40"/>
      </c>
      <c r="H400" s="100">
        <f t="shared" si="41"/>
      </c>
    </row>
    <row r="401" spans="2:8" s="101" customFormat="1" ht="18" customHeight="1">
      <c r="B401" s="103">
        <f t="shared" si="35"/>
      </c>
      <c r="C401" s="104">
        <f t="shared" si="36"/>
      </c>
      <c r="D401" s="105">
        <f t="shared" si="37"/>
      </c>
      <c r="E401" s="105">
        <f t="shared" si="38"/>
      </c>
      <c r="F401" s="105">
        <f t="shared" si="39"/>
      </c>
      <c r="G401" s="106">
        <f t="shared" si="40"/>
      </c>
      <c r="H401" s="100">
        <f t="shared" si="41"/>
      </c>
    </row>
    <row r="402" spans="2:8" s="101" customFormat="1" ht="18" customHeight="1">
      <c r="B402" s="103">
        <f t="shared" si="35"/>
      </c>
      <c r="C402" s="104">
        <f t="shared" si="36"/>
      </c>
      <c r="D402" s="105">
        <f t="shared" si="37"/>
      </c>
      <c r="E402" s="105">
        <f t="shared" si="38"/>
      </c>
      <c r="F402" s="105">
        <f t="shared" si="39"/>
      </c>
      <c r="G402" s="106">
        <f t="shared" si="40"/>
      </c>
      <c r="H402" s="100">
        <f t="shared" si="41"/>
      </c>
    </row>
    <row r="403" spans="2:8" s="101" customFormat="1" ht="18" customHeight="1">
      <c r="B403" s="103">
        <f t="shared" si="35"/>
      </c>
      <c r="C403" s="104">
        <f t="shared" si="36"/>
      </c>
      <c r="D403" s="105">
        <f t="shared" si="37"/>
      </c>
      <c r="E403" s="105">
        <f t="shared" si="38"/>
      </c>
      <c r="F403" s="105">
        <f t="shared" si="39"/>
      </c>
      <c r="G403" s="106">
        <f t="shared" si="40"/>
      </c>
      <c r="H403" s="100">
        <f t="shared" si="41"/>
      </c>
    </row>
    <row r="404" spans="2:8" s="101" customFormat="1" ht="18" customHeight="1">
      <c r="B404" s="103">
        <f t="shared" si="35"/>
      </c>
      <c r="C404" s="104">
        <f t="shared" si="36"/>
      </c>
      <c r="D404" s="105">
        <f t="shared" si="37"/>
      </c>
      <c r="E404" s="105">
        <f t="shared" si="38"/>
      </c>
      <c r="F404" s="105">
        <f t="shared" si="39"/>
      </c>
      <c r="G404" s="106">
        <f t="shared" si="40"/>
      </c>
      <c r="H404" s="100">
        <f t="shared" si="41"/>
      </c>
    </row>
    <row r="405" spans="2:8" s="101" customFormat="1" ht="18" customHeight="1">
      <c r="B405" s="103">
        <f t="shared" si="35"/>
      </c>
      <c r="C405" s="104">
        <f t="shared" si="36"/>
      </c>
      <c r="D405" s="105">
        <f t="shared" si="37"/>
      </c>
      <c r="E405" s="105">
        <f t="shared" si="38"/>
      </c>
      <c r="F405" s="105">
        <f t="shared" si="39"/>
      </c>
      <c r="G405" s="106">
        <f t="shared" si="40"/>
      </c>
      <c r="H405" s="100">
        <f t="shared" si="41"/>
      </c>
    </row>
    <row r="406" spans="2:8" s="101" customFormat="1" ht="18" customHeight="1">
      <c r="B406" s="103">
        <f t="shared" si="35"/>
      </c>
      <c r="C406" s="104">
        <f t="shared" si="36"/>
      </c>
      <c r="D406" s="105">
        <f t="shared" si="37"/>
      </c>
      <c r="E406" s="105">
        <f t="shared" si="38"/>
      </c>
      <c r="F406" s="105">
        <f t="shared" si="39"/>
      </c>
      <c r="G406" s="106">
        <f t="shared" si="40"/>
      </c>
      <c r="H406" s="100">
        <f t="shared" si="41"/>
      </c>
    </row>
    <row r="407" spans="2:8" s="101" customFormat="1" ht="18" customHeight="1">
      <c r="B407" s="103">
        <f t="shared" si="35"/>
      </c>
      <c r="C407" s="104">
        <f t="shared" si="36"/>
      </c>
      <c r="D407" s="105">
        <f t="shared" si="37"/>
      </c>
      <c r="E407" s="105">
        <f t="shared" si="38"/>
      </c>
      <c r="F407" s="105">
        <f t="shared" si="39"/>
      </c>
      <c r="G407" s="106">
        <f t="shared" si="40"/>
      </c>
      <c r="H407" s="100">
        <f t="shared" si="41"/>
      </c>
    </row>
    <row r="408" spans="2:8" s="101" customFormat="1" ht="18" customHeight="1">
      <c r="B408" s="103">
        <f t="shared" si="35"/>
      </c>
      <c r="C408" s="104">
        <f t="shared" si="36"/>
      </c>
      <c r="D408" s="105">
        <f t="shared" si="37"/>
      </c>
      <c r="E408" s="105">
        <f t="shared" si="38"/>
      </c>
      <c r="F408" s="105">
        <f t="shared" si="39"/>
      </c>
      <c r="G408" s="106">
        <f t="shared" si="40"/>
      </c>
      <c r="H408" s="100">
        <f t="shared" si="41"/>
      </c>
    </row>
    <row r="409" spans="2:8" s="101" customFormat="1" ht="18" customHeight="1">
      <c r="B409" s="103">
        <f aca="true" t="shared" si="42" ref="B409:B472">pagam.Num</f>
      </c>
      <c r="C409" s="104">
        <f aca="true" t="shared" si="43" ref="C409:C472">Mostra.Data</f>
      </c>
      <c r="D409" s="105">
        <f aca="true" t="shared" si="44" ref="D409:D472">Bil.Iniz</f>
      </c>
      <c r="E409" s="105">
        <f aca="true" t="shared" si="45" ref="E409:E472">Interesse</f>
      </c>
      <c r="F409" s="105">
        <f aca="true" t="shared" si="46" ref="F409:F472">Capitale</f>
      </c>
      <c r="G409" s="106">
        <f aca="true" t="shared" si="47" ref="G409:G472">Bilancio.finale</f>
      </c>
      <c r="H409" s="100">
        <f aca="true" t="shared" si="48" ref="H409:H472">Interesse.Comp</f>
      </c>
    </row>
    <row r="410" spans="2:8" s="101" customFormat="1" ht="18" customHeight="1">
      <c r="B410" s="103">
        <f t="shared" si="42"/>
      </c>
      <c r="C410" s="104">
        <f t="shared" si="43"/>
      </c>
      <c r="D410" s="105">
        <f t="shared" si="44"/>
      </c>
      <c r="E410" s="105">
        <f t="shared" si="45"/>
      </c>
      <c r="F410" s="105">
        <f t="shared" si="46"/>
      </c>
      <c r="G410" s="106">
        <f t="shared" si="47"/>
      </c>
      <c r="H410" s="100">
        <f t="shared" si="48"/>
      </c>
    </row>
    <row r="411" spans="2:8" s="101" customFormat="1" ht="18" customHeight="1">
      <c r="B411" s="103">
        <f t="shared" si="42"/>
      </c>
      <c r="C411" s="104">
        <f t="shared" si="43"/>
      </c>
      <c r="D411" s="105">
        <f t="shared" si="44"/>
      </c>
      <c r="E411" s="105">
        <f t="shared" si="45"/>
      </c>
      <c r="F411" s="105">
        <f t="shared" si="46"/>
      </c>
      <c r="G411" s="106">
        <f t="shared" si="47"/>
      </c>
      <c r="H411" s="100">
        <f t="shared" si="48"/>
      </c>
    </row>
    <row r="412" spans="2:8" s="101" customFormat="1" ht="18" customHeight="1">
      <c r="B412" s="103">
        <f t="shared" si="42"/>
      </c>
      <c r="C412" s="104">
        <f t="shared" si="43"/>
      </c>
      <c r="D412" s="105">
        <f t="shared" si="44"/>
      </c>
      <c r="E412" s="105">
        <f t="shared" si="45"/>
      </c>
      <c r="F412" s="105">
        <f t="shared" si="46"/>
      </c>
      <c r="G412" s="106">
        <f t="shared" si="47"/>
      </c>
      <c r="H412" s="100">
        <f t="shared" si="48"/>
      </c>
    </row>
    <row r="413" spans="2:8" s="101" customFormat="1" ht="18" customHeight="1">
      <c r="B413" s="103">
        <f t="shared" si="42"/>
      </c>
      <c r="C413" s="104">
        <f t="shared" si="43"/>
      </c>
      <c r="D413" s="105">
        <f t="shared" si="44"/>
      </c>
      <c r="E413" s="105">
        <f t="shared" si="45"/>
      </c>
      <c r="F413" s="105">
        <f t="shared" si="46"/>
      </c>
      <c r="G413" s="106">
        <f t="shared" si="47"/>
      </c>
      <c r="H413" s="100">
        <f t="shared" si="48"/>
      </c>
    </row>
    <row r="414" spans="2:8" s="101" customFormat="1" ht="18" customHeight="1">
      <c r="B414" s="103">
        <f t="shared" si="42"/>
      </c>
      <c r="C414" s="104">
        <f t="shared" si="43"/>
      </c>
      <c r="D414" s="105">
        <f t="shared" si="44"/>
      </c>
      <c r="E414" s="105">
        <f t="shared" si="45"/>
      </c>
      <c r="F414" s="105">
        <f t="shared" si="46"/>
      </c>
      <c r="G414" s="106">
        <f t="shared" si="47"/>
      </c>
      <c r="H414" s="100">
        <f t="shared" si="48"/>
      </c>
    </row>
    <row r="415" spans="2:8" s="101" customFormat="1" ht="18" customHeight="1">
      <c r="B415" s="103">
        <f t="shared" si="42"/>
      </c>
      <c r="C415" s="104">
        <f t="shared" si="43"/>
      </c>
      <c r="D415" s="105">
        <f t="shared" si="44"/>
      </c>
      <c r="E415" s="105">
        <f t="shared" si="45"/>
      </c>
      <c r="F415" s="105">
        <f t="shared" si="46"/>
      </c>
      <c r="G415" s="106">
        <f t="shared" si="47"/>
      </c>
      <c r="H415" s="100">
        <f t="shared" si="48"/>
      </c>
    </row>
    <row r="416" spans="2:8" s="101" customFormat="1" ht="18" customHeight="1">
      <c r="B416" s="103">
        <f t="shared" si="42"/>
      </c>
      <c r="C416" s="104">
        <f t="shared" si="43"/>
      </c>
      <c r="D416" s="105">
        <f t="shared" si="44"/>
      </c>
      <c r="E416" s="105">
        <f t="shared" si="45"/>
      </c>
      <c r="F416" s="105">
        <f t="shared" si="46"/>
      </c>
      <c r="G416" s="106">
        <f t="shared" si="47"/>
      </c>
      <c r="H416" s="100">
        <f t="shared" si="48"/>
      </c>
    </row>
    <row r="417" spans="2:8" s="101" customFormat="1" ht="18" customHeight="1">
      <c r="B417" s="103">
        <f t="shared" si="42"/>
      </c>
      <c r="C417" s="104">
        <f t="shared" si="43"/>
      </c>
      <c r="D417" s="105">
        <f t="shared" si="44"/>
      </c>
      <c r="E417" s="105">
        <f t="shared" si="45"/>
      </c>
      <c r="F417" s="105">
        <f t="shared" si="46"/>
      </c>
      <c r="G417" s="106">
        <f t="shared" si="47"/>
      </c>
      <c r="H417" s="100">
        <f t="shared" si="48"/>
      </c>
    </row>
    <row r="418" spans="2:8" s="101" customFormat="1" ht="18" customHeight="1">
      <c r="B418" s="103">
        <f t="shared" si="42"/>
      </c>
      <c r="C418" s="104">
        <f t="shared" si="43"/>
      </c>
      <c r="D418" s="105">
        <f t="shared" si="44"/>
      </c>
      <c r="E418" s="105">
        <f t="shared" si="45"/>
      </c>
      <c r="F418" s="105">
        <f t="shared" si="46"/>
      </c>
      <c r="G418" s="106">
        <f t="shared" si="47"/>
      </c>
      <c r="H418" s="100">
        <f t="shared" si="48"/>
      </c>
    </row>
    <row r="419" spans="2:8" s="101" customFormat="1" ht="18" customHeight="1">
      <c r="B419" s="103">
        <f t="shared" si="42"/>
      </c>
      <c r="C419" s="104">
        <f t="shared" si="43"/>
      </c>
      <c r="D419" s="105">
        <f t="shared" si="44"/>
      </c>
      <c r="E419" s="105">
        <f t="shared" si="45"/>
      </c>
      <c r="F419" s="105">
        <f t="shared" si="46"/>
      </c>
      <c r="G419" s="106">
        <f t="shared" si="47"/>
      </c>
      <c r="H419" s="100">
        <f t="shared" si="48"/>
      </c>
    </row>
    <row r="420" spans="2:8" s="101" customFormat="1" ht="18" customHeight="1">
      <c r="B420" s="103">
        <f t="shared" si="42"/>
      </c>
      <c r="C420" s="104">
        <f t="shared" si="43"/>
      </c>
      <c r="D420" s="105">
        <f t="shared" si="44"/>
      </c>
      <c r="E420" s="105">
        <f t="shared" si="45"/>
      </c>
      <c r="F420" s="105">
        <f t="shared" si="46"/>
      </c>
      <c r="G420" s="106">
        <f t="shared" si="47"/>
      </c>
      <c r="H420" s="100">
        <f t="shared" si="48"/>
      </c>
    </row>
    <row r="421" spans="2:8" s="101" customFormat="1" ht="18" customHeight="1">
      <c r="B421" s="103">
        <f t="shared" si="42"/>
      </c>
      <c r="C421" s="104">
        <f t="shared" si="43"/>
      </c>
      <c r="D421" s="105">
        <f t="shared" si="44"/>
      </c>
      <c r="E421" s="105">
        <f t="shared" si="45"/>
      </c>
      <c r="F421" s="105">
        <f t="shared" si="46"/>
      </c>
      <c r="G421" s="106">
        <f t="shared" si="47"/>
      </c>
      <c r="H421" s="100">
        <f t="shared" si="48"/>
      </c>
    </row>
    <row r="422" spans="2:8" s="101" customFormat="1" ht="18" customHeight="1">
      <c r="B422" s="103">
        <f t="shared" si="42"/>
      </c>
      <c r="C422" s="104">
        <f t="shared" si="43"/>
      </c>
      <c r="D422" s="105">
        <f t="shared" si="44"/>
      </c>
      <c r="E422" s="105">
        <f t="shared" si="45"/>
      </c>
      <c r="F422" s="105">
        <f t="shared" si="46"/>
      </c>
      <c r="G422" s="106">
        <f t="shared" si="47"/>
      </c>
      <c r="H422" s="100">
        <f t="shared" si="48"/>
      </c>
    </row>
    <row r="423" spans="2:8" s="101" customFormat="1" ht="18" customHeight="1">
      <c r="B423" s="103">
        <f t="shared" si="42"/>
      </c>
      <c r="C423" s="104">
        <f t="shared" si="43"/>
      </c>
      <c r="D423" s="105">
        <f t="shared" si="44"/>
      </c>
      <c r="E423" s="105">
        <f t="shared" si="45"/>
      </c>
      <c r="F423" s="105">
        <f t="shared" si="46"/>
      </c>
      <c r="G423" s="106">
        <f t="shared" si="47"/>
      </c>
      <c r="H423" s="100">
        <f t="shared" si="48"/>
      </c>
    </row>
    <row r="424" spans="2:8" s="101" customFormat="1" ht="18" customHeight="1">
      <c r="B424" s="103">
        <f t="shared" si="42"/>
      </c>
      <c r="C424" s="104">
        <f t="shared" si="43"/>
      </c>
      <c r="D424" s="105">
        <f t="shared" si="44"/>
      </c>
      <c r="E424" s="105">
        <f t="shared" si="45"/>
      </c>
      <c r="F424" s="105">
        <f t="shared" si="46"/>
      </c>
      <c r="G424" s="106">
        <f t="shared" si="47"/>
      </c>
      <c r="H424" s="100">
        <f t="shared" si="48"/>
      </c>
    </row>
    <row r="425" spans="2:8" s="101" customFormat="1" ht="18" customHeight="1">
      <c r="B425" s="103">
        <f t="shared" si="42"/>
      </c>
      <c r="C425" s="104">
        <f t="shared" si="43"/>
      </c>
      <c r="D425" s="105">
        <f t="shared" si="44"/>
      </c>
      <c r="E425" s="105">
        <f t="shared" si="45"/>
      </c>
      <c r="F425" s="105">
        <f t="shared" si="46"/>
      </c>
      <c r="G425" s="106">
        <f t="shared" si="47"/>
      </c>
      <c r="H425" s="100">
        <f t="shared" si="48"/>
      </c>
    </row>
    <row r="426" spans="2:8" s="101" customFormat="1" ht="18" customHeight="1">
      <c r="B426" s="103">
        <f t="shared" si="42"/>
      </c>
      <c r="C426" s="104">
        <f t="shared" si="43"/>
      </c>
      <c r="D426" s="105">
        <f t="shared" si="44"/>
      </c>
      <c r="E426" s="105">
        <f t="shared" si="45"/>
      </c>
      <c r="F426" s="105">
        <f t="shared" si="46"/>
      </c>
      <c r="G426" s="106">
        <f t="shared" si="47"/>
      </c>
      <c r="H426" s="100">
        <f t="shared" si="48"/>
      </c>
    </row>
    <row r="427" spans="2:8" s="101" customFormat="1" ht="18" customHeight="1">
      <c r="B427" s="103">
        <f t="shared" si="42"/>
      </c>
      <c r="C427" s="104">
        <f t="shared" si="43"/>
      </c>
      <c r="D427" s="105">
        <f t="shared" si="44"/>
      </c>
      <c r="E427" s="105">
        <f t="shared" si="45"/>
      </c>
      <c r="F427" s="105">
        <f t="shared" si="46"/>
      </c>
      <c r="G427" s="106">
        <f t="shared" si="47"/>
      </c>
      <c r="H427" s="100">
        <f t="shared" si="48"/>
      </c>
    </row>
    <row r="428" spans="2:8" s="101" customFormat="1" ht="18" customHeight="1">
      <c r="B428" s="103">
        <f t="shared" si="42"/>
      </c>
      <c r="C428" s="104">
        <f t="shared" si="43"/>
      </c>
      <c r="D428" s="105">
        <f t="shared" si="44"/>
      </c>
      <c r="E428" s="105">
        <f t="shared" si="45"/>
      </c>
      <c r="F428" s="105">
        <f t="shared" si="46"/>
      </c>
      <c r="G428" s="106">
        <f t="shared" si="47"/>
      </c>
      <c r="H428" s="100">
        <f t="shared" si="48"/>
      </c>
    </row>
    <row r="429" spans="2:8" s="101" customFormat="1" ht="18" customHeight="1">
      <c r="B429" s="103">
        <f t="shared" si="42"/>
      </c>
      <c r="C429" s="104">
        <f t="shared" si="43"/>
      </c>
      <c r="D429" s="105">
        <f t="shared" si="44"/>
      </c>
      <c r="E429" s="105">
        <f t="shared" si="45"/>
      </c>
      <c r="F429" s="105">
        <f t="shared" si="46"/>
      </c>
      <c r="G429" s="106">
        <f t="shared" si="47"/>
      </c>
      <c r="H429" s="100">
        <f t="shared" si="48"/>
      </c>
    </row>
    <row r="430" spans="2:8" s="101" customFormat="1" ht="18" customHeight="1">
      <c r="B430" s="103">
        <f t="shared" si="42"/>
      </c>
      <c r="C430" s="104">
        <f t="shared" si="43"/>
      </c>
      <c r="D430" s="105">
        <f t="shared" si="44"/>
      </c>
      <c r="E430" s="105">
        <f t="shared" si="45"/>
      </c>
      <c r="F430" s="105">
        <f t="shared" si="46"/>
      </c>
      <c r="G430" s="106">
        <f t="shared" si="47"/>
      </c>
      <c r="H430" s="100">
        <f t="shared" si="48"/>
      </c>
    </row>
    <row r="431" spans="2:8" s="101" customFormat="1" ht="18" customHeight="1">
      <c r="B431" s="103">
        <f t="shared" si="42"/>
      </c>
      <c r="C431" s="104">
        <f t="shared" si="43"/>
      </c>
      <c r="D431" s="105">
        <f t="shared" si="44"/>
      </c>
      <c r="E431" s="105">
        <f t="shared" si="45"/>
      </c>
      <c r="F431" s="105">
        <f t="shared" si="46"/>
      </c>
      <c r="G431" s="106">
        <f t="shared" si="47"/>
      </c>
      <c r="H431" s="100">
        <f t="shared" si="48"/>
      </c>
    </row>
    <row r="432" spans="2:8" s="101" customFormat="1" ht="18" customHeight="1">
      <c r="B432" s="103">
        <f t="shared" si="42"/>
      </c>
      <c r="C432" s="104">
        <f t="shared" si="43"/>
      </c>
      <c r="D432" s="105">
        <f t="shared" si="44"/>
      </c>
      <c r="E432" s="105">
        <f t="shared" si="45"/>
      </c>
      <c r="F432" s="105">
        <f t="shared" si="46"/>
      </c>
      <c r="G432" s="106">
        <f t="shared" si="47"/>
      </c>
      <c r="H432" s="100">
        <f t="shared" si="48"/>
      </c>
    </row>
    <row r="433" spans="2:8" s="101" customFormat="1" ht="18" customHeight="1">
      <c r="B433" s="103">
        <f t="shared" si="42"/>
      </c>
      <c r="C433" s="104">
        <f t="shared" si="43"/>
      </c>
      <c r="D433" s="105">
        <f t="shared" si="44"/>
      </c>
      <c r="E433" s="105">
        <f t="shared" si="45"/>
      </c>
      <c r="F433" s="105">
        <f t="shared" si="46"/>
      </c>
      <c r="G433" s="106">
        <f t="shared" si="47"/>
      </c>
      <c r="H433" s="100">
        <f t="shared" si="48"/>
      </c>
    </row>
    <row r="434" spans="2:8" s="101" customFormat="1" ht="18" customHeight="1">
      <c r="B434" s="103">
        <f t="shared" si="42"/>
      </c>
      <c r="C434" s="104">
        <f t="shared" si="43"/>
      </c>
      <c r="D434" s="105">
        <f t="shared" si="44"/>
      </c>
      <c r="E434" s="105">
        <f t="shared" si="45"/>
      </c>
      <c r="F434" s="105">
        <f t="shared" si="46"/>
      </c>
      <c r="G434" s="106">
        <f t="shared" si="47"/>
      </c>
      <c r="H434" s="100">
        <f t="shared" si="48"/>
      </c>
    </row>
    <row r="435" spans="2:8" s="101" customFormat="1" ht="18" customHeight="1">
      <c r="B435" s="103">
        <f t="shared" si="42"/>
      </c>
      <c r="C435" s="104">
        <f t="shared" si="43"/>
      </c>
      <c r="D435" s="105">
        <f t="shared" si="44"/>
      </c>
      <c r="E435" s="105">
        <f t="shared" si="45"/>
      </c>
      <c r="F435" s="105">
        <f t="shared" si="46"/>
      </c>
      <c r="G435" s="106">
        <f t="shared" si="47"/>
      </c>
      <c r="H435" s="100">
        <f t="shared" si="48"/>
      </c>
    </row>
    <row r="436" spans="2:8" s="101" customFormat="1" ht="18" customHeight="1">
      <c r="B436" s="103">
        <f t="shared" si="42"/>
      </c>
      <c r="C436" s="104">
        <f t="shared" si="43"/>
      </c>
      <c r="D436" s="105">
        <f t="shared" si="44"/>
      </c>
      <c r="E436" s="105">
        <f t="shared" si="45"/>
      </c>
      <c r="F436" s="105">
        <f t="shared" si="46"/>
      </c>
      <c r="G436" s="106">
        <f t="shared" si="47"/>
      </c>
      <c r="H436" s="100">
        <f t="shared" si="48"/>
      </c>
    </row>
    <row r="437" spans="2:8" s="101" customFormat="1" ht="18" customHeight="1">
      <c r="B437" s="103">
        <f t="shared" si="42"/>
      </c>
      <c r="C437" s="104">
        <f t="shared" si="43"/>
      </c>
      <c r="D437" s="105">
        <f t="shared" si="44"/>
      </c>
      <c r="E437" s="105">
        <f t="shared" si="45"/>
      </c>
      <c r="F437" s="105">
        <f t="shared" si="46"/>
      </c>
      <c r="G437" s="106">
        <f t="shared" si="47"/>
      </c>
      <c r="H437" s="100">
        <f t="shared" si="48"/>
      </c>
    </row>
    <row r="438" spans="2:8" s="101" customFormat="1" ht="18" customHeight="1">
      <c r="B438" s="103">
        <f t="shared" si="42"/>
      </c>
      <c r="C438" s="104">
        <f t="shared" si="43"/>
      </c>
      <c r="D438" s="105">
        <f t="shared" si="44"/>
      </c>
      <c r="E438" s="105">
        <f t="shared" si="45"/>
      </c>
      <c r="F438" s="105">
        <f t="shared" si="46"/>
      </c>
      <c r="G438" s="106">
        <f t="shared" si="47"/>
      </c>
      <c r="H438" s="100">
        <f t="shared" si="48"/>
      </c>
    </row>
    <row r="439" spans="2:8" s="101" customFormat="1" ht="18" customHeight="1">
      <c r="B439" s="103">
        <f t="shared" si="42"/>
      </c>
      <c r="C439" s="104">
        <f t="shared" si="43"/>
      </c>
      <c r="D439" s="105">
        <f t="shared" si="44"/>
      </c>
      <c r="E439" s="105">
        <f t="shared" si="45"/>
      </c>
      <c r="F439" s="105">
        <f t="shared" si="46"/>
      </c>
      <c r="G439" s="106">
        <f t="shared" si="47"/>
      </c>
      <c r="H439" s="100">
        <f t="shared" si="48"/>
      </c>
    </row>
    <row r="440" spans="2:8" s="101" customFormat="1" ht="18" customHeight="1">
      <c r="B440" s="103">
        <f t="shared" si="42"/>
      </c>
      <c r="C440" s="104">
        <f t="shared" si="43"/>
      </c>
      <c r="D440" s="105">
        <f t="shared" si="44"/>
      </c>
      <c r="E440" s="105">
        <f t="shared" si="45"/>
      </c>
      <c r="F440" s="105">
        <f t="shared" si="46"/>
      </c>
      <c r="G440" s="106">
        <f t="shared" si="47"/>
      </c>
      <c r="H440" s="100">
        <f t="shared" si="48"/>
      </c>
    </row>
    <row r="441" spans="2:8" s="101" customFormat="1" ht="18" customHeight="1">
      <c r="B441" s="103">
        <f t="shared" si="42"/>
      </c>
      <c r="C441" s="104">
        <f t="shared" si="43"/>
      </c>
      <c r="D441" s="105">
        <f t="shared" si="44"/>
      </c>
      <c r="E441" s="105">
        <f t="shared" si="45"/>
      </c>
      <c r="F441" s="105">
        <f t="shared" si="46"/>
      </c>
      <c r="G441" s="106">
        <f t="shared" si="47"/>
      </c>
      <c r="H441" s="100">
        <f t="shared" si="48"/>
      </c>
    </row>
    <row r="442" spans="2:8" s="101" customFormat="1" ht="18" customHeight="1">
      <c r="B442" s="103">
        <f t="shared" si="42"/>
      </c>
      <c r="C442" s="104">
        <f t="shared" si="43"/>
      </c>
      <c r="D442" s="105">
        <f t="shared" si="44"/>
      </c>
      <c r="E442" s="105">
        <f t="shared" si="45"/>
      </c>
      <c r="F442" s="105">
        <f t="shared" si="46"/>
      </c>
      <c r="G442" s="106">
        <f t="shared" si="47"/>
      </c>
      <c r="H442" s="100">
        <f t="shared" si="48"/>
      </c>
    </row>
    <row r="443" spans="2:8" s="101" customFormat="1" ht="18" customHeight="1">
      <c r="B443" s="103">
        <f t="shared" si="42"/>
      </c>
      <c r="C443" s="104">
        <f t="shared" si="43"/>
      </c>
      <c r="D443" s="105">
        <f t="shared" si="44"/>
      </c>
      <c r="E443" s="105">
        <f t="shared" si="45"/>
      </c>
      <c r="F443" s="105">
        <f t="shared" si="46"/>
      </c>
      <c r="G443" s="106">
        <f t="shared" si="47"/>
      </c>
      <c r="H443" s="100">
        <f t="shared" si="48"/>
      </c>
    </row>
    <row r="444" spans="2:8" s="101" customFormat="1" ht="18" customHeight="1">
      <c r="B444" s="103">
        <f t="shared" si="42"/>
      </c>
      <c r="C444" s="104">
        <f t="shared" si="43"/>
      </c>
      <c r="D444" s="105">
        <f t="shared" si="44"/>
      </c>
      <c r="E444" s="105">
        <f t="shared" si="45"/>
      </c>
      <c r="F444" s="105">
        <f t="shared" si="46"/>
      </c>
      <c r="G444" s="106">
        <f t="shared" si="47"/>
      </c>
      <c r="H444" s="100">
        <f t="shared" si="48"/>
      </c>
    </row>
    <row r="445" spans="2:8" s="101" customFormat="1" ht="18" customHeight="1">
      <c r="B445" s="103">
        <f t="shared" si="42"/>
      </c>
      <c r="C445" s="104">
        <f t="shared" si="43"/>
      </c>
      <c r="D445" s="105">
        <f t="shared" si="44"/>
      </c>
      <c r="E445" s="105">
        <f t="shared" si="45"/>
      </c>
      <c r="F445" s="105">
        <f t="shared" si="46"/>
      </c>
      <c r="G445" s="106">
        <f t="shared" si="47"/>
      </c>
      <c r="H445" s="100">
        <f t="shared" si="48"/>
      </c>
    </row>
    <row r="446" spans="2:8" s="101" customFormat="1" ht="18" customHeight="1">
      <c r="B446" s="103">
        <f t="shared" si="42"/>
      </c>
      <c r="C446" s="104">
        <f t="shared" si="43"/>
      </c>
      <c r="D446" s="105">
        <f t="shared" si="44"/>
      </c>
      <c r="E446" s="105">
        <f t="shared" si="45"/>
      </c>
      <c r="F446" s="105">
        <f t="shared" si="46"/>
      </c>
      <c r="G446" s="106">
        <f t="shared" si="47"/>
      </c>
      <c r="H446" s="100">
        <f t="shared" si="48"/>
      </c>
    </row>
    <row r="447" spans="2:8" s="101" customFormat="1" ht="18" customHeight="1">
      <c r="B447" s="103">
        <f t="shared" si="42"/>
      </c>
      <c r="C447" s="104">
        <f t="shared" si="43"/>
      </c>
      <c r="D447" s="105">
        <f t="shared" si="44"/>
      </c>
      <c r="E447" s="105">
        <f t="shared" si="45"/>
      </c>
      <c r="F447" s="105">
        <f t="shared" si="46"/>
      </c>
      <c r="G447" s="106">
        <f t="shared" si="47"/>
      </c>
      <c r="H447" s="100">
        <f t="shared" si="48"/>
      </c>
    </row>
    <row r="448" spans="2:8" s="101" customFormat="1" ht="18" customHeight="1">
      <c r="B448" s="103">
        <f t="shared" si="42"/>
      </c>
      <c r="C448" s="104">
        <f t="shared" si="43"/>
      </c>
      <c r="D448" s="105">
        <f t="shared" si="44"/>
      </c>
      <c r="E448" s="105">
        <f t="shared" si="45"/>
      </c>
      <c r="F448" s="105">
        <f t="shared" si="46"/>
      </c>
      <c r="G448" s="106">
        <f t="shared" si="47"/>
      </c>
      <c r="H448" s="100">
        <f t="shared" si="48"/>
      </c>
    </row>
    <row r="449" spans="2:8" s="101" customFormat="1" ht="18" customHeight="1">
      <c r="B449" s="103">
        <f t="shared" si="42"/>
      </c>
      <c r="C449" s="104">
        <f t="shared" si="43"/>
      </c>
      <c r="D449" s="105">
        <f t="shared" si="44"/>
      </c>
      <c r="E449" s="105">
        <f t="shared" si="45"/>
      </c>
      <c r="F449" s="105">
        <f t="shared" si="46"/>
      </c>
      <c r="G449" s="106">
        <f t="shared" si="47"/>
      </c>
      <c r="H449" s="100">
        <f t="shared" si="48"/>
      </c>
    </row>
    <row r="450" spans="2:8" s="101" customFormat="1" ht="18" customHeight="1">
      <c r="B450" s="103">
        <f t="shared" si="42"/>
      </c>
      <c r="C450" s="104">
        <f t="shared" si="43"/>
      </c>
      <c r="D450" s="105">
        <f t="shared" si="44"/>
      </c>
      <c r="E450" s="105">
        <f t="shared" si="45"/>
      </c>
      <c r="F450" s="105">
        <f t="shared" si="46"/>
      </c>
      <c r="G450" s="106">
        <f t="shared" si="47"/>
      </c>
      <c r="H450" s="100">
        <f t="shared" si="48"/>
      </c>
    </row>
    <row r="451" spans="2:8" s="101" customFormat="1" ht="18" customHeight="1">
      <c r="B451" s="103">
        <f t="shared" si="42"/>
      </c>
      <c r="C451" s="104">
        <f t="shared" si="43"/>
      </c>
      <c r="D451" s="105">
        <f t="shared" si="44"/>
      </c>
      <c r="E451" s="105">
        <f t="shared" si="45"/>
      </c>
      <c r="F451" s="105">
        <f t="shared" si="46"/>
      </c>
      <c r="G451" s="106">
        <f t="shared" si="47"/>
      </c>
      <c r="H451" s="100">
        <f t="shared" si="48"/>
      </c>
    </row>
    <row r="452" spans="2:8" s="101" customFormat="1" ht="18" customHeight="1">
      <c r="B452" s="103">
        <f t="shared" si="42"/>
      </c>
      <c r="C452" s="104">
        <f t="shared" si="43"/>
      </c>
      <c r="D452" s="105">
        <f t="shared" si="44"/>
      </c>
      <c r="E452" s="105">
        <f t="shared" si="45"/>
      </c>
      <c r="F452" s="105">
        <f t="shared" si="46"/>
      </c>
      <c r="G452" s="106">
        <f t="shared" si="47"/>
      </c>
      <c r="H452" s="100">
        <f t="shared" si="48"/>
      </c>
    </row>
    <row r="453" spans="2:8" s="101" customFormat="1" ht="18" customHeight="1">
      <c r="B453" s="103">
        <f t="shared" si="42"/>
      </c>
      <c r="C453" s="104">
        <f t="shared" si="43"/>
      </c>
      <c r="D453" s="105">
        <f t="shared" si="44"/>
      </c>
      <c r="E453" s="105">
        <f t="shared" si="45"/>
      </c>
      <c r="F453" s="105">
        <f t="shared" si="46"/>
      </c>
      <c r="G453" s="106">
        <f t="shared" si="47"/>
      </c>
      <c r="H453" s="100">
        <f t="shared" si="48"/>
      </c>
    </row>
    <row r="454" spans="2:8" s="101" customFormat="1" ht="18" customHeight="1">
      <c r="B454" s="103">
        <f t="shared" si="42"/>
      </c>
      <c r="C454" s="104">
        <f t="shared" si="43"/>
      </c>
      <c r="D454" s="105">
        <f t="shared" si="44"/>
      </c>
      <c r="E454" s="105">
        <f t="shared" si="45"/>
      </c>
      <c r="F454" s="105">
        <f t="shared" si="46"/>
      </c>
      <c r="G454" s="106">
        <f t="shared" si="47"/>
      </c>
      <c r="H454" s="100">
        <f t="shared" si="48"/>
      </c>
    </row>
    <row r="455" spans="2:8" s="101" customFormat="1" ht="18" customHeight="1">
      <c r="B455" s="103">
        <f t="shared" si="42"/>
      </c>
      <c r="C455" s="104">
        <f t="shared" si="43"/>
      </c>
      <c r="D455" s="105">
        <f t="shared" si="44"/>
      </c>
      <c r="E455" s="105">
        <f t="shared" si="45"/>
      </c>
      <c r="F455" s="105">
        <f t="shared" si="46"/>
      </c>
      <c r="G455" s="106">
        <f t="shared" si="47"/>
      </c>
      <c r="H455" s="100">
        <f t="shared" si="48"/>
      </c>
    </row>
    <row r="456" spans="2:8" s="101" customFormat="1" ht="18" customHeight="1">
      <c r="B456" s="103">
        <f t="shared" si="42"/>
      </c>
      <c r="C456" s="104">
        <f t="shared" si="43"/>
      </c>
      <c r="D456" s="105">
        <f t="shared" si="44"/>
      </c>
      <c r="E456" s="105">
        <f t="shared" si="45"/>
      </c>
      <c r="F456" s="105">
        <f t="shared" si="46"/>
      </c>
      <c r="G456" s="106">
        <f t="shared" si="47"/>
      </c>
      <c r="H456" s="100">
        <f t="shared" si="48"/>
      </c>
    </row>
    <row r="457" spans="2:8" s="101" customFormat="1" ht="18" customHeight="1">
      <c r="B457" s="103">
        <f t="shared" si="42"/>
      </c>
      <c r="C457" s="104">
        <f t="shared" si="43"/>
      </c>
      <c r="D457" s="105">
        <f t="shared" si="44"/>
      </c>
      <c r="E457" s="105">
        <f t="shared" si="45"/>
      </c>
      <c r="F457" s="105">
        <f t="shared" si="46"/>
      </c>
      <c r="G457" s="106">
        <f t="shared" si="47"/>
      </c>
      <c r="H457" s="100">
        <f t="shared" si="48"/>
      </c>
    </row>
    <row r="458" spans="2:8" s="101" customFormat="1" ht="18" customHeight="1">
      <c r="B458" s="103">
        <f t="shared" si="42"/>
      </c>
      <c r="C458" s="104">
        <f t="shared" si="43"/>
      </c>
      <c r="D458" s="105">
        <f t="shared" si="44"/>
      </c>
      <c r="E458" s="105">
        <f t="shared" si="45"/>
      </c>
      <c r="F458" s="105">
        <f t="shared" si="46"/>
      </c>
      <c r="G458" s="106">
        <f t="shared" si="47"/>
      </c>
      <c r="H458" s="100">
        <f t="shared" si="48"/>
      </c>
    </row>
    <row r="459" spans="2:8" s="101" customFormat="1" ht="18" customHeight="1">
      <c r="B459" s="103">
        <f t="shared" si="42"/>
      </c>
      <c r="C459" s="104">
        <f t="shared" si="43"/>
      </c>
      <c r="D459" s="105">
        <f t="shared" si="44"/>
      </c>
      <c r="E459" s="105">
        <f t="shared" si="45"/>
      </c>
      <c r="F459" s="105">
        <f t="shared" si="46"/>
      </c>
      <c r="G459" s="106">
        <f t="shared" si="47"/>
      </c>
      <c r="H459" s="100">
        <f t="shared" si="48"/>
      </c>
    </row>
    <row r="460" spans="2:8" s="101" customFormat="1" ht="18" customHeight="1">
      <c r="B460" s="103">
        <f t="shared" si="42"/>
      </c>
      <c r="C460" s="104">
        <f t="shared" si="43"/>
      </c>
      <c r="D460" s="105">
        <f t="shared" si="44"/>
      </c>
      <c r="E460" s="105">
        <f t="shared" si="45"/>
      </c>
      <c r="F460" s="105">
        <f t="shared" si="46"/>
      </c>
      <c r="G460" s="106">
        <f t="shared" si="47"/>
      </c>
      <c r="H460" s="100">
        <f t="shared" si="48"/>
      </c>
    </row>
    <row r="461" spans="2:8" s="101" customFormat="1" ht="18" customHeight="1">
      <c r="B461" s="103">
        <f t="shared" si="42"/>
      </c>
      <c r="C461" s="104">
        <f t="shared" si="43"/>
      </c>
      <c r="D461" s="105">
        <f t="shared" si="44"/>
      </c>
      <c r="E461" s="105">
        <f t="shared" si="45"/>
      </c>
      <c r="F461" s="105">
        <f t="shared" si="46"/>
      </c>
      <c r="G461" s="106">
        <f t="shared" si="47"/>
      </c>
      <c r="H461" s="100">
        <f t="shared" si="48"/>
      </c>
    </row>
    <row r="462" spans="2:8" s="101" customFormat="1" ht="18" customHeight="1">
      <c r="B462" s="103">
        <f t="shared" si="42"/>
      </c>
      <c r="C462" s="104">
        <f t="shared" si="43"/>
      </c>
      <c r="D462" s="105">
        <f t="shared" si="44"/>
      </c>
      <c r="E462" s="105">
        <f t="shared" si="45"/>
      </c>
      <c r="F462" s="105">
        <f t="shared" si="46"/>
      </c>
      <c r="G462" s="106">
        <f t="shared" si="47"/>
      </c>
      <c r="H462" s="100">
        <f t="shared" si="48"/>
      </c>
    </row>
    <row r="463" spans="2:8" s="101" customFormat="1" ht="18" customHeight="1">
      <c r="B463" s="103">
        <f t="shared" si="42"/>
      </c>
      <c r="C463" s="104">
        <f t="shared" si="43"/>
      </c>
      <c r="D463" s="105">
        <f t="shared" si="44"/>
      </c>
      <c r="E463" s="105">
        <f t="shared" si="45"/>
      </c>
      <c r="F463" s="105">
        <f t="shared" si="46"/>
      </c>
      <c r="G463" s="106">
        <f t="shared" si="47"/>
      </c>
      <c r="H463" s="100">
        <f t="shared" si="48"/>
      </c>
    </row>
    <row r="464" spans="2:8" s="101" customFormat="1" ht="18" customHeight="1">
      <c r="B464" s="103">
        <f t="shared" si="42"/>
      </c>
      <c r="C464" s="104">
        <f t="shared" si="43"/>
      </c>
      <c r="D464" s="105">
        <f t="shared" si="44"/>
      </c>
      <c r="E464" s="105">
        <f t="shared" si="45"/>
      </c>
      <c r="F464" s="105">
        <f t="shared" si="46"/>
      </c>
      <c r="G464" s="106">
        <f t="shared" si="47"/>
      </c>
      <c r="H464" s="100">
        <f t="shared" si="48"/>
      </c>
    </row>
    <row r="465" spans="2:8" s="101" customFormat="1" ht="18" customHeight="1">
      <c r="B465" s="103">
        <f t="shared" si="42"/>
      </c>
      <c r="C465" s="104">
        <f t="shared" si="43"/>
      </c>
      <c r="D465" s="105">
        <f t="shared" si="44"/>
      </c>
      <c r="E465" s="105">
        <f t="shared" si="45"/>
      </c>
      <c r="F465" s="105">
        <f t="shared" si="46"/>
      </c>
      <c r="G465" s="106">
        <f t="shared" si="47"/>
      </c>
      <c r="H465" s="100">
        <f t="shared" si="48"/>
      </c>
    </row>
    <row r="466" spans="2:8" s="101" customFormat="1" ht="18" customHeight="1">
      <c r="B466" s="103">
        <f t="shared" si="42"/>
      </c>
      <c r="C466" s="104">
        <f t="shared" si="43"/>
      </c>
      <c r="D466" s="105">
        <f t="shared" si="44"/>
      </c>
      <c r="E466" s="105">
        <f t="shared" si="45"/>
      </c>
      <c r="F466" s="105">
        <f t="shared" si="46"/>
      </c>
      <c r="G466" s="106">
        <f t="shared" si="47"/>
      </c>
      <c r="H466" s="100">
        <f t="shared" si="48"/>
      </c>
    </row>
    <row r="467" spans="2:8" s="101" customFormat="1" ht="18" customHeight="1">
      <c r="B467" s="103">
        <f t="shared" si="42"/>
      </c>
      <c r="C467" s="104">
        <f t="shared" si="43"/>
      </c>
      <c r="D467" s="105">
        <f t="shared" si="44"/>
      </c>
      <c r="E467" s="105">
        <f t="shared" si="45"/>
      </c>
      <c r="F467" s="105">
        <f t="shared" si="46"/>
      </c>
      <c r="G467" s="106">
        <f t="shared" si="47"/>
      </c>
      <c r="H467" s="100">
        <f t="shared" si="48"/>
      </c>
    </row>
    <row r="468" spans="2:8" s="101" customFormat="1" ht="18" customHeight="1">
      <c r="B468" s="103">
        <f t="shared" si="42"/>
      </c>
      <c r="C468" s="104">
        <f t="shared" si="43"/>
      </c>
      <c r="D468" s="105">
        <f t="shared" si="44"/>
      </c>
      <c r="E468" s="105">
        <f t="shared" si="45"/>
      </c>
      <c r="F468" s="105">
        <f t="shared" si="46"/>
      </c>
      <c r="G468" s="106">
        <f t="shared" si="47"/>
      </c>
      <c r="H468" s="100">
        <f t="shared" si="48"/>
      </c>
    </row>
    <row r="469" spans="2:8" s="101" customFormat="1" ht="18" customHeight="1">
      <c r="B469" s="103">
        <f t="shared" si="42"/>
      </c>
      <c r="C469" s="104">
        <f t="shared" si="43"/>
      </c>
      <c r="D469" s="105">
        <f t="shared" si="44"/>
      </c>
      <c r="E469" s="105">
        <f t="shared" si="45"/>
      </c>
      <c r="F469" s="105">
        <f t="shared" si="46"/>
      </c>
      <c r="G469" s="106">
        <f t="shared" si="47"/>
      </c>
      <c r="H469" s="100">
        <f t="shared" si="48"/>
      </c>
    </row>
    <row r="470" spans="2:8" s="101" customFormat="1" ht="18" customHeight="1">
      <c r="B470" s="103">
        <f t="shared" si="42"/>
      </c>
      <c r="C470" s="104">
        <f t="shared" si="43"/>
      </c>
      <c r="D470" s="105">
        <f t="shared" si="44"/>
      </c>
      <c r="E470" s="105">
        <f t="shared" si="45"/>
      </c>
      <c r="F470" s="105">
        <f t="shared" si="46"/>
      </c>
      <c r="G470" s="106">
        <f t="shared" si="47"/>
      </c>
      <c r="H470" s="100">
        <f t="shared" si="48"/>
      </c>
    </row>
    <row r="471" spans="2:8" s="101" customFormat="1" ht="18" customHeight="1">
      <c r="B471" s="103">
        <f t="shared" si="42"/>
      </c>
      <c r="C471" s="104">
        <f t="shared" si="43"/>
      </c>
      <c r="D471" s="105">
        <f t="shared" si="44"/>
      </c>
      <c r="E471" s="105">
        <f t="shared" si="45"/>
      </c>
      <c r="F471" s="105">
        <f t="shared" si="46"/>
      </c>
      <c r="G471" s="106">
        <f t="shared" si="47"/>
      </c>
      <c r="H471" s="100">
        <f t="shared" si="48"/>
      </c>
    </row>
    <row r="472" spans="2:8" s="101" customFormat="1" ht="18" customHeight="1">
      <c r="B472" s="103">
        <f t="shared" si="42"/>
      </c>
      <c r="C472" s="104">
        <f t="shared" si="43"/>
      </c>
      <c r="D472" s="105">
        <f t="shared" si="44"/>
      </c>
      <c r="E472" s="105">
        <f t="shared" si="45"/>
      </c>
      <c r="F472" s="105">
        <f t="shared" si="46"/>
      </c>
      <c r="G472" s="106">
        <f t="shared" si="47"/>
      </c>
      <c r="H472" s="100">
        <f t="shared" si="48"/>
      </c>
    </row>
    <row r="473" spans="2:8" s="101" customFormat="1" ht="18" customHeight="1">
      <c r="B473" s="103">
        <f aca="true" t="shared" si="49" ref="B473:B536">pagam.Num</f>
      </c>
      <c r="C473" s="104">
        <f aca="true" t="shared" si="50" ref="C473:C536">Mostra.Data</f>
      </c>
      <c r="D473" s="105">
        <f aca="true" t="shared" si="51" ref="D473:D536">Bil.Iniz</f>
      </c>
      <c r="E473" s="105">
        <f aca="true" t="shared" si="52" ref="E473:E536">Interesse</f>
      </c>
      <c r="F473" s="105">
        <f aca="true" t="shared" si="53" ref="F473:F536">Capitale</f>
      </c>
      <c r="G473" s="106">
        <f aca="true" t="shared" si="54" ref="G473:G536">Bilancio.finale</f>
      </c>
      <c r="H473" s="100">
        <f aca="true" t="shared" si="55" ref="H473:H536">Interesse.Comp</f>
      </c>
    </row>
    <row r="474" spans="2:8" s="101" customFormat="1" ht="18" customHeight="1">
      <c r="B474" s="103">
        <f t="shared" si="49"/>
      </c>
      <c r="C474" s="104">
        <f t="shared" si="50"/>
      </c>
      <c r="D474" s="105">
        <f t="shared" si="51"/>
      </c>
      <c r="E474" s="105">
        <f t="shared" si="52"/>
      </c>
      <c r="F474" s="105">
        <f t="shared" si="53"/>
      </c>
      <c r="G474" s="106">
        <f t="shared" si="54"/>
      </c>
      <c r="H474" s="100">
        <f t="shared" si="55"/>
      </c>
    </row>
    <row r="475" spans="2:8" s="101" customFormat="1" ht="18" customHeight="1">
      <c r="B475" s="103">
        <f t="shared" si="49"/>
      </c>
      <c r="C475" s="104">
        <f t="shared" si="50"/>
      </c>
      <c r="D475" s="105">
        <f t="shared" si="51"/>
      </c>
      <c r="E475" s="105">
        <f t="shared" si="52"/>
      </c>
      <c r="F475" s="105">
        <f t="shared" si="53"/>
      </c>
      <c r="G475" s="106">
        <f t="shared" si="54"/>
      </c>
      <c r="H475" s="100">
        <f t="shared" si="55"/>
      </c>
    </row>
    <row r="476" spans="2:8" s="101" customFormat="1" ht="18" customHeight="1">
      <c r="B476" s="103">
        <f t="shared" si="49"/>
      </c>
      <c r="C476" s="104">
        <f t="shared" si="50"/>
      </c>
      <c r="D476" s="105">
        <f t="shared" si="51"/>
      </c>
      <c r="E476" s="105">
        <f t="shared" si="52"/>
      </c>
      <c r="F476" s="105">
        <f t="shared" si="53"/>
      </c>
      <c r="G476" s="106">
        <f t="shared" si="54"/>
      </c>
      <c r="H476" s="100">
        <f t="shared" si="55"/>
      </c>
    </row>
    <row r="477" spans="2:8" s="101" customFormat="1" ht="18" customHeight="1">
      <c r="B477" s="103">
        <f t="shared" si="49"/>
      </c>
      <c r="C477" s="104">
        <f t="shared" si="50"/>
      </c>
      <c r="D477" s="105">
        <f t="shared" si="51"/>
      </c>
      <c r="E477" s="105">
        <f t="shared" si="52"/>
      </c>
      <c r="F477" s="105">
        <f t="shared" si="53"/>
      </c>
      <c r="G477" s="106">
        <f t="shared" si="54"/>
      </c>
      <c r="H477" s="100">
        <f t="shared" si="55"/>
      </c>
    </row>
    <row r="478" spans="2:8" s="101" customFormat="1" ht="18" customHeight="1">
      <c r="B478" s="103">
        <f t="shared" si="49"/>
      </c>
      <c r="C478" s="104">
        <f t="shared" si="50"/>
      </c>
      <c r="D478" s="105">
        <f t="shared" si="51"/>
      </c>
      <c r="E478" s="105">
        <f t="shared" si="52"/>
      </c>
      <c r="F478" s="105">
        <f t="shared" si="53"/>
      </c>
      <c r="G478" s="106">
        <f t="shared" si="54"/>
      </c>
      <c r="H478" s="100">
        <f t="shared" si="55"/>
      </c>
    </row>
    <row r="479" spans="2:8" s="101" customFormat="1" ht="18" customHeight="1">
      <c r="B479" s="103">
        <f t="shared" si="49"/>
      </c>
      <c r="C479" s="104">
        <f t="shared" si="50"/>
      </c>
      <c r="D479" s="105">
        <f t="shared" si="51"/>
      </c>
      <c r="E479" s="105">
        <f t="shared" si="52"/>
      </c>
      <c r="F479" s="105">
        <f t="shared" si="53"/>
      </c>
      <c r="G479" s="106">
        <f t="shared" si="54"/>
      </c>
      <c r="H479" s="100">
        <f t="shared" si="55"/>
      </c>
    </row>
    <row r="480" spans="2:8" s="101" customFormat="1" ht="18" customHeight="1">
      <c r="B480" s="103">
        <f t="shared" si="49"/>
      </c>
      <c r="C480" s="104">
        <f t="shared" si="50"/>
      </c>
      <c r="D480" s="105">
        <f t="shared" si="51"/>
      </c>
      <c r="E480" s="105">
        <f t="shared" si="52"/>
      </c>
      <c r="F480" s="105">
        <f t="shared" si="53"/>
      </c>
      <c r="G480" s="106">
        <f t="shared" si="54"/>
      </c>
      <c r="H480" s="100">
        <f t="shared" si="55"/>
      </c>
    </row>
    <row r="481" spans="2:8" s="101" customFormat="1" ht="18" customHeight="1">
      <c r="B481" s="103">
        <f t="shared" si="49"/>
      </c>
      <c r="C481" s="104">
        <f t="shared" si="50"/>
      </c>
      <c r="D481" s="105">
        <f t="shared" si="51"/>
      </c>
      <c r="E481" s="105">
        <f t="shared" si="52"/>
      </c>
      <c r="F481" s="105">
        <f t="shared" si="53"/>
      </c>
      <c r="G481" s="106">
        <f t="shared" si="54"/>
      </c>
      <c r="H481" s="100">
        <f t="shared" si="55"/>
      </c>
    </row>
    <row r="482" spans="2:8" s="101" customFormat="1" ht="18" customHeight="1">
      <c r="B482" s="103">
        <f t="shared" si="49"/>
      </c>
      <c r="C482" s="104">
        <f t="shared" si="50"/>
      </c>
      <c r="D482" s="105">
        <f t="shared" si="51"/>
      </c>
      <c r="E482" s="105">
        <f t="shared" si="52"/>
      </c>
      <c r="F482" s="105">
        <f t="shared" si="53"/>
      </c>
      <c r="G482" s="106">
        <f t="shared" si="54"/>
      </c>
      <c r="H482" s="100">
        <f t="shared" si="55"/>
      </c>
    </row>
    <row r="483" spans="2:8" s="101" customFormat="1" ht="18" customHeight="1">
      <c r="B483" s="103">
        <f t="shared" si="49"/>
      </c>
      <c r="C483" s="104">
        <f t="shared" si="50"/>
      </c>
      <c r="D483" s="105">
        <f t="shared" si="51"/>
      </c>
      <c r="E483" s="105">
        <f t="shared" si="52"/>
      </c>
      <c r="F483" s="105">
        <f t="shared" si="53"/>
      </c>
      <c r="G483" s="106">
        <f t="shared" si="54"/>
      </c>
      <c r="H483" s="100">
        <f t="shared" si="55"/>
      </c>
    </row>
    <row r="484" spans="2:8" s="101" customFormat="1" ht="18" customHeight="1">
      <c r="B484" s="103">
        <f t="shared" si="49"/>
      </c>
      <c r="C484" s="104">
        <f t="shared" si="50"/>
      </c>
      <c r="D484" s="105">
        <f t="shared" si="51"/>
      </c>
      <c r="E484" s="105">
        <f t="shared" si="52"/>
      </c>
      <c r="F484" s="105">
        <f t="shared" si="53"/>
      </c>
      <c r="G484" s="106">
        <f t="shared" si="54"/>
      </c>
      <c r="H484" s="100">
        <f t="shared" si="55"/>
      </c>
    </row>
    <row r="485" spans="2:8" s="101" customFormat="1" ht="18" customHeight="1">
      <c r="B485" s="103">
        <f t="shared" si="49"/>
      </c>
      <c r="C485" s="104">
        <f t="shared" si="50"/>
      </c>
      <c r="D485" s="105">
        <f t="shared" si="51"/>
      </c>
      <c r="E485" s="105">
        <f t="shared" si="52"/>
      </c>
      <c r="F485" s="105">
        <f t="shared" si="53"/>
      </c>
      <c r="G485" s="106">
        <f t="shared" si="54"/>
      </c>
      <c r="H485" s="100">
        <f t="shared" si="55"/>
      </c>
    </row>
    <row r="486" spans="2:8" s="101" customFormat="1" ht="18" customHeight="1">
      <c r="B486" s="103">
        <f t="shared" si="49"/>
      </c>
      <c r="C486" s="104">
        <f t="shared" si="50"/>
      </c>
      <c r="D486" s="105">
        <f t="shared" si="51"/>
      </c>
      <c r="E486" s="105">
        <f t="shared" si="52"/>
      </c>
      <c r="F486" s="105">
        <f t="shared" si="53"/>
      </c>
      <c r="G486" s="106">
        <f t="shared" si="54"/>
      </c>
      <c r="H486" s="100">
        <f t="shared" si="55"/>
      </c>
    </row>
    <row r="487" spans="2:8" s="101" customFormat="1" ht="18" customHeight="1">
      <c r="B487" s="103">
        <f t="shared" si="49"/>
      </c>
      <c r="C487" s="104">
        <f t="shared" si="50"/>
      </c>
      <c r="D487" s="105">
        <f t="shared" si="51"/>
      </c>
      <c r="E487" s="105">
        <f t="shared" si="52"/>
      </c>
      <c r="F487" s="105">
        <f t="shared" si="53"/>
      </c>
      <c r="G487" s="106">
        <f t="shared" si="54"/>
      </c>
      <c r="H487" s="100">
        <f t="shared" si="55"/>
      </c>
    </row>
    <row r="488" spans="2:8" s="101" customFormat="1" ht="18" customHeight="1">
      <c r="B488" s="103">
        <f t="shared" si="49"/>
      </c>
      <c r="C488" s="104">
        <f t="shared" si="50"/>
      </c>
      <c r="D488" s="105">
        <f t="shared" si="51"/>
      </c>
      <c r="E488" s="105">
        <f t="shared" si="52"/>
      </c>
      <c r="F488" s="105">
        <f t="shared" si="53"/>
      </c>
      <c r="G488" s="106">
        <f t="shared" si="54"/>
      </c>
      <c r="H488" s="100">
        <f t="shared" si="55"/>
      </c>
    </row>
    <row r="489" spans="2:8" s="101" customFormat="1" ht="18" customHeight="1">
      <c r="B489" s="103">
        <f t="shared" si="49"/>
      </c>
      <c r="C489" s="104">
        <f t="shared" si="50"/>
      </c>
      <c r="D489" s="105">
        <f t="shared" si="51"/>
      </c>
      <c r="E489" s="105">
        <f t="shared" si="52"/>
      </c>
      <c r="F489" s="105">
        <f t="shared" si="53"/>
      </c>
      <c r="G489" s="106">
        <f t="shared" si="54"/>
      </c>
      <c r="H489" s="100">
        <f t="shared" si="55"/>
      </c>
    </row>
    <row r="490" spans="2:8" s="101" customFormat="1" ht="18" customHeight="1">
      <c r="B490" s="103">
        <f t="shared" si="49"/>
      </c>
      <c r="C490" s="104">
        <f t="shared" si="50"/>
      </c>
      <c r="D490" s="105">
        <f t="shared" si="51"/>
      </c>
      <c r="E490" s="105">
        <f t="shared" si="52"/>
      </c>
      <c r="F490" s="105">
        <f t="shared" si="53"/>
      </c>
      <c r="G490" s="106">
        <f t="shared" si="54"/>
      </c>
      <c r="H490" s="100">
        <f t="shared" si="55"/>
      </c>
    </row>
    <row r="491" spans="2:8" s="101" customFormat="1" ht="18" customHeight="1">
      <c r="B491" s="103">
        <f t="shared" si="49"/>
      </c>
      <c r="C491" s="104">
        <f t="shared" si="50"/>
      </c>
      <c r="D491" s="105">
        <f t="shared" si="51"/>
      </c>
      <c r="E491" s="105">
        <f t="shared" si="52"/>
      </c>
      <c r="F491" s="105">
        <f t="shared" si="53"/>
      </c>
      <c r="G491" s="106">
        <f t="shared" si="54"/>
      </c>
      <c r="H491" s="100">
        <f t="shared" si="55"/>
      </c>
    </row>
    <row r="492" spans="2:8" s="101" customFormat="1" ht="18" customHeight="1">
      <c r="B492" s="103">
        <f t="shared" si="49"/>
      </c>
      <c r="C492" s="104">
        <f t="shared" si="50"/>
      </c>
      <c r="D492" s="105">
        <f t="shared" si="51"/>
      </c>
      <c r="E492" s="105">
        <f t="shared" si="52"/>
      </c>
      <c r="F492" s="105">
        <f t="shared" si="53"/>
      </c>
      <c r="G492" s="106">
        <f t="shared" si="54"/>
      </c>
      <c r="H492" s="100">
        <f t="shared" si="55"/>
      </c>
    </row>
    <row r="493" spans="2:8" s="101" customFormat="1" ht="18" customHeight="1">
      <c r="B493" s="103">
        <f t="shared" si="49"/>
      </c>
      <c r="C493" s="104">
        <f t="shared" si="50"/>
      </c>
      <c r="D493" s="105">
        <f t="shared" si="51"/>
      </c>
      <c r="E493" s="105">
        <f t="shared" si="52"/>
      </c>
      <c r="F493" s="105">
        <f t="shared" si="53"/>
      </c>
      <c r="G493" s="106">
        <f t="shared" si="54"/>
      </c>
      <c r="H493" s="100">
        <f t="shared" si="55"/>
      </c>
    </row>
    <row r="494" spans="2:8" s="101" customFormat="1" ht="18" customHeight="1">
      <c r="B494" s="103">
        <f t="shared" si="49"/>
      </c>
      <c r="C494" s="104">
        <f t="shared" si="50"/>
      </c>
      <c r="D494" s="105">
        <f t="shared" si="51"/>
      </c>
      <c r="E494" s="105">
        <f t="shared" si="52"/>
      </c>
      <c r="F494" s="105">
        <f t="shared" si="53"/>
      </c>
      <c r="G494" s="106">
        <f t="shared" si="54"/>
      </c>
      <c r="H494" s="100">
        <f t="shared" si="55"/>
      </c>
    </row>
    <row r="495" spans="2:8" s="101" customFormat="1" ht="18" customHeight="1">
      <c r="B495" s="103">
        <f t="shared" si="49"/>
      </c>
      <c r="C495" s="104">
        <f t="shared" si="50"/>
      </c>
      <c r="D495" s="105">
        <f t="shared" si="51"/>
      </c>
      <c r="E495" s="105">
        <f t="shared" si="52"/>
      </c>
      <c r="F495" s="105">
        <f t="shared" si="53"/>
      </c>
      <c r="G495" s="106">
        <f t="shared" si="54"/>
      </c>
      <c r="H495" s="100">
        <f t="shared" si="55"/>
      </c>
    </row>
    <row r="496" spans="2:8" s="101" customFormat="1" ht="18" customHeight="1">
      <c r="B496" s="103">
        <f t="shared" si="49"/>
      </c>
      <c r="C496" s="104">
        <f t="shared" si="50"/>
      </c>
      <c r="D496" s="105">
        <f t="shared" si="51"/>
      </c>
      <c r="E496" s="105">
        <f t="shared" si="52"/>
      </c>
      <c r="F496" s="105">
        <f t="shared" si="53"/>
      </c>
      <c r="G496" s="106">
        <f t="shared" si="54"/>
      </c>
      <c r="H496" s="100">
        <f t="shared" si="55"/>
      </c>
    </row>
    <row r="497" spans="2:8" s="101" customFormat="1" ht="18" customHeight="1">
      <c r="B497" s="103">
        <f t="shared" si="49"/>
      </c>
      <c r="C497" s="104">
        <f t="shared" si="50"/>
      </c>
      <c r="D497" s="105">
        <f t="shared" si="51"/>
      </c>
      <c r="E497" s="105">
        <f t="shared" si="52"/>
      </c>
      <c r="F497" s="105">
        <f t="shared" si="53"/>
      </c>
      <c r="G497" s="106">
        <f t="shared" si="54"/>
      </c>
      <c r="H497" s="100">
        <f t="shared" si="55"/>
      </c>
    </row>
    <row r="498" spans="2:8" s="101" customFormat="1" ht="18" customHeight="1">
      <c r="B498" s="103">
        <f t="shared" si="49"/>
      </c>
      <c r="C498" s="104">
        <f t="shared" si="50"/>
      </c>
      <c r="D498" s="105">
        <f t="shared" si="51"/>
      </c>
      <c r="E498" s="105">
        <f t="shared" si="52"/>
      </c>
      <c r="F498" s="105">
        <f t="shared" si="53"/>
      </c>
      <c r="G498" s="106">
        <f t="shared" si="54"/>
      </c>
      <c r="H498" s="100">
        <f t="shared" si="55"/>
      </c>
    </row>
    <row r="499" spans="2:8" s="101" customFormat="1" ht="18" customHeight="1">
      <c r="B499" s="103">
        <f t="shared" si="49"/>
      </c>
      <c r="C499" s="104">
        <f t="shared" si="50"/>
      </c>
      <c r="D499" s="105">
        <f t="shared" si="51"/>
      </c>
      <c r="E499" s="105">
        <f t="shared" si="52"/>
      </c>
      <c r="F499" s="105">
        <f t="shared" si="53"/>
      </c>
      <c r="G499" s="106">
        <f t="shared" si="54"/>
      </c>
      <c r="H499" s="100">
        <f t="shared" si="55"/>
      </c>
    </row>
    <row r="500" spans="2:8" s="101" customFormat="1" ht="18" customHeight="1">
      <c r="B500" s="103">
        <f t="shared" si="49"/>
      </c>
      <c r="C500" s="104">
        <f t="shared" si="50"/>
      </c>
      <c r="D500" s="105">
        <f t="shared" si="51"/>
      </c>
      <c r="E500" s="105">
        <f t="shared" si="52"/>
      </c>
      <c r="F500" s="105">
        <f t="shared" si="53"/>
      </c>
      <c r="G500" s="106">
        <f t="shared" si="54"/>
      </c>
      <c r="H500" s="100">
        <f t="shared" si="55"/>
      </c>
    </row>
    <row r="501" spans="2:8" s="101" customFormat="1" ht="18" customHeight="1">
      <c r="B501" s="103">
        <f t="shared" si="49"/>
      </c>
      <c r="C501" s="104">
        <f t="shared" si="50"/>
      </c>
      <c r="D501" s="105">
        <f t="shared" si="51"/>
      </c>
      <c r="E501" s="105">
        <f t="shared" si="52"/>
      </c>
      <c r="F501" s="105">
        <f t="shared" si="53"/>
      </c>
      <c r="G501" s="106">
        <f t="shared" si="54"/>
      </c>
      <c r="H501" s="100">
        <f t="shared" si="55"/>
      </c>
    </row>
    <row r="502" spans="2:8" s="101" customFormat="1" ht="18" customHeight="1">
      <c r="B502" s="103">
        <f t="shared" si="49"/>
      </c>
      <c r="C502" s="104">
        <f t="shared" si="50"/>
      </c>
      <c r="D502" s="105">
        <f t="shared" si="51"/>
      </c>
      <c r="E502" s="105">
        <f t="shared" si="52"/>
      </c>
      <c r="F502" s="105">
        <f t="shared" si="53"/>
      </c>
      <c r="G502" s="106">
        <f t="shared" si="54"/>
      </c>
      <c r="H502" s="100">
        <f t="shared" si="55"/>
      </c>
    </row>
    <row r="503" spans="2:8" s="101" customFormat="1" ht="18" customHeight="1">
      <c r="B503" s="103">
        <f t="shared" si="49"/>
      </c>
      <c r="C503" s="104">
        <f t="shared" si="50"/>
      </c>
      <c r="D503" s="105">
        <f t="shared" si="51"/>
      </c>
      <c r="E503" s="105">
        <f t="shared" si="52"/>
      </c>
      <c r="F503" s="105">
        <f t="shared" si="53"/>
      </c>
      <c r="G503" s="106">
        <f t="shared" si="54"/>
      </c>
      <c r="H503" s="100">
        <f t="shared" si="55"/>
      </c>
    </row>
    <row r="504" spans="2:8" s="101" customFormat="1" ht="18" customHeight="1">
      <c r="B504" s="103">
        <f t="shared" si="49"/>
      </c>
      <c r="C504" s="104">
        <f t="shared" si="50"/>
      </c>
      <c r="D504" s="105">
        <f t="shared" si="51"/>
      </c>
      <c r="E504" s="105">
        <f t="shared" si="52"/>
      </c>
      <c r="F504" s="105">
        <f t="shared" si="53"/>
      </c>
      <c r="G504" s="106">
        <f t="shared" si="54"/>
      </c>
      <c r="H504" s="100">
        <f t="shared" si="55"/>
      </c>
    </row>
    <row r="505" spans="2:8" s="101" customFormat="1" ht="18" customHeight="1">
      <c r="B505" s="103">
        <f t="shared" si="49"/>
      </c>
      <c r="C505" s="104">
        <f t="shared" si="50"/>
      </c>
      <c r="D505" s="105">
        <f t="shared" si="51"/>
      </c>
      <c r="E505" s="105">
        <f t="shared" si="52"/>
      </c>
      <c r="F505" s="105">
        <f t="shared" si="53"/>
      </c>
      <c r="G505" s="106">
        <f t="shared" si="54"/>
      </c>
      <c r="H505" s="100">
        <f t="shared" si="55"/>
      </c>
    </row>
    <row r="506" spans="2:8" s="101" customFormat="1" ht="18" customHeight="1">
      <c r="B506" s="103">
        <f t="shared" si="49"/>
      </c>
      <c r="C506" s="104">
        <f t="shared" si="50"/>
      </c>
      <c r="D506" s="105">
        <f t="shared" si="51"/>
      </c>
      <c r="E506" s="105">
        <f t="shared" si="52"/>
      </c>
      <c r="F506" s="105">
        <f t="shared" si="53"/>
      </c>
      <c r="G506" s="106">
        <f t="shared" si="54"/>
      </c>
      <c r="H506" s="100">
        <f t="shared" si="55"/>
      </c>
    </row>
    <row r="507" spans="2:8" s="101" customFormat="1" ht="18" customHeight="1">
      <c r="B507" s="103">
        <f t="shared" si="49"/>
      </c>
      <c r="C507" s="104">
        <f t="shared" si="50"/>
      </c>
      <c r="D507" s="105">
        <f t="shared" si="51"/>
      </c>
      <c r="E507" s="105">
        <f t="shared" si="52"/>
      </c>
      <c r="F507" s="105">
        <f t="shared" si="53"/>
      </c>
      <c r="G507" s="106">
        <f t="shared" si="54"/>
      </c>
      <c r="H507" s="100">
        <f t="shared" si="55"/>
      </c>
    </row>
    <row r="508" spans="2:8" s="101" customFormat="1" ht="18" customHeight="1">
      <c r="B508" s="103">
        <f t="shared" si="49"/>
      </c>
      <c r="C508" s="104">
        <f t="shared" si="50"/>
      </c>
      <c r="D508" s="105">
        <f t="shared" si="51"/>
      </c>
      <c r="E508" s="105">
        <f t="shared" si="52"/>
      </c>
      <c r="F508" s="105">
        <f t="shared" si="53"/>
      </c>
      <c r="G508" s="106">
        <f t="shared" si="54"/>
      </c>
      <c r="H508" s="100">
        <f t="shared" si="55"/>
      </c>
    </row>
    <row r="509" spans="2:8" s="101" customFormat="1" ht="18" customHeight="1">
      <c r="B509" s="103">
        <f t="shared" si="49"/>
      </c>
      <c r="C509" s="104">
        <f t="shared" si="50"/>
      </c>
      <c r="D509" s="105">
        <f t="shared" si="51"/>
      </c>
      <c r="E509" s="105">
        <f t="shared" si="52"/>
      </c>
      <c r="F509" s="105">
        <f t="shared" si="53"/>
      </c>
      <c r="G509" s="106">
        <f t="shared" si="54"/>
      </c>
      <c r="H509" s="100">
        <f t="shared" si="55"/>
      </c>
    </row>
    <row r="510" spans="2:8" s="101" customFormat="1" ht="18" customHeight="1">
      <c r="B510" s="103">
        <f t="shared" si="49"/>
      </c>
      <c r="C510" s="104">
        <f t="shared" si="50"/>
      </c>
      <c r="D510" s="105">
        <f t="shared" si="51"/>
      </c>
      <c r="E510" s="105">
        <f t="shared" si="52"/>
      </c>
      <c r="F510" s="105">
        <f t="shared" si="53"/>
      </c>
      <c r="G510" s="106">
        <f t="shared" si="54"/>
      </c>
      <c r="H510" s="100">
        <f t="shared" si="55"/>
      </c>
    </row>
    <row r="511" spans="2:8" s="101" customFormat="1" ht="18" customHeight="1">
      <c r="B511" s="103">
        <f t="shared" si="49"/>
      </c>
      <c r="C511" s="104">
        <f t="shared" si="50"/>
      </c>
      <c r="D511" s="105">
        <f t="shared" si="51"/>
      </c>
      <c r="E511" s="105">
        <f t="shared" si="52"/>
      </c>
      <c r="F511" s="105">
        <f t="shared" si="53"/>
      </c>
      <c r="G511" s="106">
        <f t="shared" si="54"/>
      </c>
      <c r="H511" s="100">
        <f t="shared" si="55"/>
      </c>
    </row>
    <row r="512" spans="2:8" s="101" customFormat="1" ht="18" customHeight="1">
      <c r="B512" s="103">
        <f t="shared" si="49"/>
      </c>
      <c r="C512" s="104">
        <f t="shared" si="50"/>
      </c>
      <c r="D512" s="105">
        <f t="shared" si="51"/>
      </c>
      <c r="E512" s="105">
        <f t="shared" si="52"/>
      </c>
      <c r="F512" s="105">
        <f t="shared" si="53"/>
      </c>
      <c r="G512" s="106">
        <f t="shared" si="54"/>
      </c>
      <c r="H512" s="100">
        <f t="shared" si="55"/>
      </c>
    </row>
    <row r="513" spans="2:8" s="101" customFormat="1" ht="18" customHeight="1">
      <c r="B513" s="103">
        <f t="shared" si="49"/>
      </c>
      <c r="C513" s="104">
        <f t="shared" si="50"/>
      </c>
      <c r="D513" s="105">
        <f t="shared" si="51"/>
      </c>
      <c r="E513" s="105">
        <f t="shared" si="52"/>
      </c>
      <c r="F513" s="105">
        <f t="shared" si="53"/>
      </c>
      <c r="G513" s="106">
        <f t="shared" si="54"/>
      </c>
      <c r="H513" s="100">
        <f t="shared" si="55"/>
      </c>
    </row>
    <row r="514" spans="2:8" s="101" customFormat="1" ht="18" customHeight="1">
      <c r="B514" s="103">
        <f t="shared" si="49"/>
      </c>
      <c r="C514" s="104">
        <f t="shared" si="50"/>
      </c>
      <c r="D514" s="105">
        <f t="shared" si="51"/>
      </c>
      <c r="E514" s="105">
        <f t="shared" si="52"/>
      </c>
      <c r="F514" s="105">
        <f t="shared" si="53"/>
      </c>
      <c r="G514" s="106">
        <f t="shared" si="54"/>
      </c>
      <c r="H514" s="100">
        <f t="shared" si="55"/>
      </c>
    </row>
    <row r="515" spans="2:8" s="101" customFormat="1" ht="18" customHeight="1">
      <c r="B515" s="103">
        <f t="shared" si="49"/>
      </c>
      <c r="C515" s="104">
        <f t="shared" si="50"/>
      </c>
      <c r="D515" s="105">
        <f t="shared" si="51"/>
      </c>
      <c r="E515" s="105">
        <f t="shared" si="52"/>
      </c>
      <c r="F515" s="105">
        <f t="shared" si="53"/>
      </c>
      <c r="G515" s="106">
        <f t="shared" si="54"/>
      </c>
      <c r="H515" s="100">
        <f t="shared" si="55"/>
      </c>
    </row>
    <row r="516" spans="2:8" s="101" customFormat="1" ht="18" customHeight="1">
      <c r="B516" s="103">
        <f t="shared" si="49"/>
      </c>
      <c r="C516" s="104">
        <f t="shared" si="50"/>
      </c>
      <c r="D516" s="105">
        <f t="shared" si="51"/>
      </c>
      <c r="E516" s="105">
        <f t="shared" si="52"/>
      </c>
      <c r="F516" s="105">
        <f t="shared" si="53"/>
      </c>
      <c r="G516" s="106">
        <f t="shared" si="54"/>
      </c>
      <c r="H516" s="100">
        <f t="shared" si="55"/>
      </c>
    </row>
    <row r="517" spans="2:8" s="101" customFormat="1" ht="18" customHeight="1">
      <c r="B517" s="103">
        <f t="shared" si="49"/>
      </c>
      <c r="C517" s="104">
        <f t="shared" si="50"/>
      </c>
      <c r="D517" s="105">
        <f t="shared" si="51"/>
      </c>
      <c r="E517" s="105">
        <f t="shared" si="52"/>
      </c>
      <c r="F517" s="105">
        <f t="shared" si="53"/>
      </c>
      <c r="G517" s="106">
        <f t="shared" si="54"/>
      </c>
      <c r="H517" s="100">
        <f t="shared" si="55"/>
      </c>
    </row>
    <row r="518" spans="2:8" s="101" customFormat="1" ht="18" customHeight="1">
      <c r="B518" s="103">
        <f t="shared" si="49"/>
      </c>
      <c r="C518" s="104">
        <f t="shared" si="50"/>
      </c>
      <c r="D518" s="105">
        <f t="shared" si="51"/>
      </c>
      <c r="E518" s="105">
        <f t="shared" si="52"/>
      </c>
      <c r="F518" s="105">
        <f t="shared" si="53"/>
      </c>
      <c r="G518" s="106">
        <f t="shared" si="54"/>
      </c>
      <c r="H518" s="100">
        <f t="shared" si="55"/>
      </c>
    </row>
    <row r="519" spans="2:8" s="101" customFormat="1" ht="18" customHeight="1">
      <c r="B519" s="103">
        <f t="shared" si="49"/>
      </c>
      <c r="C519" s="104">
        <f t="shared" si="50"/>
      </c>
      <c r="D519" s="105">
        <f t="shared" si="51"/>
      </c>
      <c r="E519" s="105">
        <f t="shared" si="52"/>
      </c>
      <c r="F519" s="105">
        <f t="shared" si="53"/>
      </c>
      <c r="G519" s="106">
        <f t="shared" si="54"/>
      </c>
      <c r="H519" s="100">
        <f t="shared" si="55"/>
      </c>
    </row>
    <row r="520" spans="2:8" s="101" customFormat="1" ht="18" customHeight="1">
      <c r="B520" s="103">
        <f t="shared" si="49"/>
      </c>
      <c r="C520" s="104">
        <f t="shared" si="50"/>
      </c>
      <c r="D520" s="105">
        <f t="shared" si="51"/>
      </c>
      <c r="E520" s="105">
        <f t="shared" si="52"/>
      </c>
      <c r="F520" s="105">
        <f t="shared" si="53"/>
      </c>
      <c r="G520" s="106">
        <f t="shared" si="54"/>
      </c>
      <c r="H520" s="100">
        <f t="shared" si="55"/>
      </c>
    </row>
    <row r="521" spans="2:8" s="101" customFormat="1" ht="18" customHeight="1">
      <c r="B521" s="103">
        <f t="shared" si="49"/>
      </c>
      <c r="C521" s="104">
        <f t="shared" si="50"/>
      </c>
      <c r="D521" s="105">
        <f t="shared" si="51"/>
      </c>
      <c r="E521" s="105">
        <f t="shared" si="52"/>
      </c>
      <c r="F521" s="105">
        <f t="shared" si="53"/>
      </c>
      <c r="G521" s="106">
        <f t="shared" si="54"/>
      </c>
      <c r="H521" s="100">
        <f t="shared" si="55"/>
      </c>
    </row>
    <row r="522" spans="2:8" s="101" customFormat="1" ht="18" customHeight="1">
      <c r="B522" s="103">
        <f t="shared" si="49"/>
      </c>
      <c r="C522" s="104">
        <f t="shared" si="50"/>
      </c>
      <c r="D522" s="105">
        <f t="shared" si="51"/>
      </c>
      <c r="E522" s="105">
        <f t="shared" si="52"/>
      </c>
      <c r="F522" s="105">
        <f t="shared" si="53"/>
      </c>
      <c r="G522" s="106">
        <f t="shared" si="54"/>
      </c>
      <c r="H522" s="100">
        <f t="shared" si="55"/>
      </c>
    </row>
    <row r="523" spans="2:8" s="101" customFormat="1" ht="18" customHeight="1">
      <c r="B523" s="103">
        <f t="shared" si="49"/>
      </c>
      <c r="C523" s="104">
        <f t="shared" si="50"/>
      </c>
      <c r="D523" s="105">
        <f t="shared" si="51"/>
      </c>
      <c r="E523" s="105">
        <f t="shared" si="52"/>
      </c>
      <c r="F523" s="105">
        <f t="shared" si="53"/>
      </c>
      <c r="G523" s="106">
        <f t="shared" si="54"/>
      </c>
      <c r="H523" s="100">
        <f t="shared" si="55"/>
      </c>
    </row>
    <row r="524" spans="2:8" s="101" customFormat="1" ht="18" customHeight="1">
      <c r="B524" s="103">
        <f t="shared" si="49"/>
      </c>
      <c r="C524" s="104">
        <f t="shared" si="50"/>
      </c>
      <c r="D524" s="105">
        <f t="shared" si="51"/>
      </c>
      <c r="E524" s="105">
        <f t="shared" si="52"/>
      </c>
      <c r="F524" s="105">
        <f t="shared" si="53"/>
      </c>
      <c r="G524" s="106">
        <f t="shared" si="54"/>
      </c>
      <c r="H524" s="100">
        <f t="shared" si="55"/>
      </c>
    </row>
    <row r="525" spans="2:8" s="101" customFormat="1" ht="18" customHeight="1">
      <c r="B525" s="103">
        <f t="shared" si="49"/>
      </c>
      <c r="C525" s="104">
        <f t="shared" si="50"/>
      </c>
      <c r="D525" s="105">
        <f t="shared" si="51"/>
      </c>
      <c r="E525" s="105">
        <f t="shared" si="52"/>
      </c>
      <c r="F525" s="105">
        <f t="shared" si="53"/>
      </c>
      <c r="G525" s="106">
        <f t="shared" si="54"/>
      </c>
      <c r="H525" s="100">
        <f t="shared" si="55"/>
      </c>
    </row>
    <row r="526" spans="2:8" s="101" customFormat="1" ht="18" customHeight="1">
      <c r="B526" s="103">
        <f t="shared" si="49"/>
      </c>
      <c r="C526" s="104">
        <f t="shared" si="50"/>
      </c>
      <c r="D526" s="105">
        <f t="shared" si="51"/>
      </c>
      <c r="E526" s="105">
        <f t="shared" si="52"/>
      </c>
      <c r="F526" s="105">
        <f t="shared" si="53"/>
      </c>
      <c r="G526" s="106">
        <f t="shared" si="54"/>
      </c>
      <c r="H526" s="100">
        <f t="shared" si="55"/>
      </c>
    </row>
    <row r="527" spans="2:8" s="101" customFormat="1" ht="18" customHeight="1">
      <c r="B527" s="103">
        <f t="shared" si="49"/>
      </c>
      <c r="C527" s="104">
        <f t="shared" si="50"/>
      </c>
      <c r="D527" s="105">
        <f t="shared" si="51"/>
      </c>
      <c r="E527" s="105">
        <f t="shared" si="52"/>
      </c>
      <c r="F527" s="105">
        <f t="shared" si="53"/>
      </c>
      <c r="G527" s="106">
        <f t="shared" si="54"/>
      </c>
      <c r="H527" s="100">
        <f t="shared" si="55"/>
      </c>
    </row>
    <row r="528" spans="2:8" s="101" customFormat="1" ht="18" customHeight="1">
      <c r="B528" s="103">
        <f t="shared" si="49"/>
      </c>
      <c r="C528" s="104">
        <f t="shared" si="50"/>
      </c>
      <c r="D528" s="105">
        <f t="shared" si="51"/>
      </c>
      <c r="E528" s="105">
        <f t="shared" si="52"/>
      </c>
      <c r="F528" s="105">
        <f t="shared" si="53"/>
      </c>
      <c r="G528" s="106">
        <f t="shared" si="54"/>
      </c>
      <c r="H528" s="100">
        <f t="shared" si="55"/>
      </c>
    </row>
    <row r="529" spans="2:8" s="101" customFormat="1" ht="18" customHeight="1">
      <c r="B529" s="103">
        <f t="shared" si="49"/>
      </c>
      <c r="C529" s="104">
        <f t="shared" si="50"/>
      </c>
      <c r="D529" s="105">
        <f t="shared" si="51"/>
      </c>
      <c r="E529" s="105">
        <f t="shared" si="52"/>
      </c>
      <c r="F529" s="105">
        <f t="shared" si="53"/>
      </c>
      <c r="G529" s="106">
        <f t="shared" si="54"/>
      </c>
      <c r="H529" s="100">
        <f t="shared" si="55"/>
      </c>
    </row>
    <row r="530" spans="2:8" s="101" customFormat="1" ht="18" customHeight="1">
      <c r="B530" s="103">
        <f t="shared" si="49"/>
      </c>
      <c r="C530" s="104">
        <f t="shared" si="50"/>
      </c>
      <c r="D530" s="105">
        <f t="shared" si="51"/>
      </c>
      <c r="E530" s="105">
        <f t="shared" si="52"/>
      </c>
      <c r="F530" s="105">
        <f t="shared" si="53"/>
      </c>
      <c r="G530" s="106">
        <f t="shared" si="54"/>
      </c>
      <c r="H530" s="100">
        <f t="shared" si="55"/>
      </c>
    </row>
    <row r="531" spans="2:8" s="101" customFormat="1" ht="18" customHeight="1">
      <c r="B531" s="103">
        <f t="shared" si="49"/>
      </c>
      <c r="C531" s="104">
        <f t="shared" si="50"/>
      </c>
      <c r="D531" s="105">
        <f t="shared" si="51"/>
      </c>
      <c r="E531" s="105">
        <f t="shared" si="52"/>
      </c>
      <c r="F531" s="105">
        <f t="shared" si="53"/>
      </c>
      <c r="G531" s="106">
        <f t="shared" si="54"/>
      </c>
      <c r="H531" s="100">
        <f t="shared" si="55"/>
      </c>
    </row>
    <row r="532" spans="2:8" s="101" customFormat="1" ht="18" customHeight="1">
      <c r="B532" s="103">
        <f t="shared" si="49"/>
      </c>
      <c r="C532" s="104">
        <f t="shared" si="50"/>
      </c>
      <c r="D532" s="105">
        <f t="shared" si="51"/>
      </c>
      <c r="E532" s="105">
        <f t="shared" si="52"/>
      </c>
      <c r="F532" s="105">
        <f t="shared" si="53"/>
      </c>
      <c r="G532" s="106">
        <f t="shared" si="54"/>
      </c>
      <c r="H532" s="100">
        <f t="shared" si="55"/>
      </c>
    </row>
    <row r="533" spans="2:8" s="101" customFormat="1" ht="18" customHeight="1">
      <c r="B533" s="103">
        <f t="shared" si="49"/>
      </c>
      <c r="C533" s="104">
        <f t="shared" si="50"/>
      </c>
      <c r="D533" s="105">
        <f t="shared" si="51"/>
      </c>
      <c r="E533" s="105">
        <f t="shared" si="52"/>
      </c>
      <c r="F533" s="105">
        <f t="shared" si="53"/>
      </c>
      <c r="G533" s="106">
        <f t="shared" si="54"/>
      </c>
      <c r="H533" s="100">
        <f t="shared" si="55"/>
      </c>
    </row>
    <row r="534" spans="2:8" s="101" customFormat="1" ht="18" customHeight="1">
      <c r="B534" s="103">
        <f t="shared" si="49"/>
      </c>
      <c r="C534" s="104">
        <f t="shared" si="50"/>
      </c>
      <c r="D534" s="105">
        <f t="shared" si="51"/>
      </c>
      <c r="E534" s="105">
        <f t="shared" si="52"/>
      </c>
      <c r="F534" s="105">
        <f t="shared" si="53"/>
      </c>
      <c r="G534" s="106">
        <f t="shared" si="54"/>
      </c>
      <c r="H534" s="100">
        <f t="shared" si="55"/>
      </c>
    </row>
    <row r="535" spans="2:8" s="101" customFormat="1" ht="18" customHeight="1">
      <c r="B535" s="103">
        <f t="shared" si="49"/>
      </c>
      <c r="C535" s="104">
        <f t="shared" si="50"/>
      </c>
      <c r="D535" s="105">
        <f t="shared" si="51"/>
      </c>
      <c r="E535" s="105">
        <f t="shared" si="52"/>
      </c>
      <c r="F535" s="105">
        <f t="shared" si="53"/>
      </c>
      <c r="G535" s="106">
        <f t="shared" si="54"/>
      </c>
      <c r="H535" s="100">
        <f t="shared" si="55"/>
      </c>
    </row>
    <row r="536" spans="2:8" s="101" customFormat="1" ht="18" customHeight="1">
      <c r="B536" s="103">
        <f t="shared" si="49"/>
      </c>
      <c r="C536" s="104">
        <f t="shared" si="50"/>
      </c>
      <c r="D536" s="105">
        <f t="shared" si="51"/>
      </c>
      <c r="E536" s="105">
        <f t="shared" si="52"/>
      </c>
      <c r="F536" s="105">
        <f t="shared" si="53"/>
      </c>
      <c r="G536" s="106">
        <f t="shared" si="54"/>
      </c>
      <c r="H536" s="100">
        <f t="shared" si="55"/>
      </c>
    </row>
    <row r="537" spans="2:8" s="101" customFormat="1" ht="18" customHeight="1">
      <c r="B537" s="103">
        <f aca="true" t="shared" si="56" ref="B537:B569">pagam.Num</f>
      </c>
      <c r="C537" s="104">
        <f aca="true" t="shared" si="57" ref="C537:C569">Mostra.Data</f>
      </c>
      <c r="D537" s="105">
        <f aca="true" t="shared" si="58" ref="D537:D569">Bil.Iniz</f>
      </c>
      <c r="E537" s="105">
        <f aca="true" t="shared" si="59" ref="E537:E569">Interesse</f>
      </c>
      <c r="F537" s="105">
        <f aca="true" t="shared" si="60" ref="F537:F569">Capitale</f>
      </c>
      <c r="G537" s="106">
        <f aca="true" t="shared" si="61" ref="G537:G569">Bilancio.finale</f>
      </c>
      <c r="H537" s="100">
        <f aca="true" t="shared" si="62" ref="H537:H569">Interesse.Comp</f>
      </c>
    </row>
    <row r="538" spans="2:8" s="101" customFormat="1" ht="18" customHeight="1">
      <c r="B538" s="103">
        <f t="shared" si="56"/>
      </c>
      <c r="C538" s="104">
        <f t="shared" si="57"/>
      </c>
      <c r="D538" s="105">
        <f t="shared" si="58"/>
      </c>
      <c r="E538" s="105">
        <f t="shared" si="59"/>
      </c>
      <c r="F538" s="105">
        <f t="shared" si="60"/>
      </c>
      <c r="G538" s="106">
        <f t="shared" si="61"/>
      </c>
      <c r="H538" s="100">
        <f t="shared" si="62"/>
      </c>
    </row>
    <row r="539" spans="2:8" s="101" customFormat="1" ht="18" customHeight="1">
      <c r="B539" s="103">
        <f t="shared" si="56"/>
      </c>
      <c r="C539" s="104">
        <f t="shared" si="57"/>
      </c>
      <c r="D539" s="105">
        <f t="shared" si="58"/>
      </c>
      <c r="E539" s="105">
        <f t="shared" si="59"/>
      </c>
      <c r="F539" s="105">
        <f t="shared" si="60"/>
      </c>
      <c r="G539" s="106">
        <f t="shared" si="61"/>
      </c>
      <c r="H539" s="100">
        <f t="shared" si="62"/>
      </c>
    </row>
    <row r="540" spans="2:8" s="101" customFormat="1" ht="18" customHeight="1">
      <c r="B540" s="103">
        <f t="shared" si="56"/>
      </c>
      <c r="C540" s="104">
        <f t="shared" si="57"/>
      </c>
      <c r="D540" s="105">
        <f t="shared" si="58"/>
      </c>
      <c r="E540" s="105">
        <f t="shared" si="59"/>
      </c>
      <c r="F540" s="105">
        <f t="shared" si="60"/>
      </c>
      <c r="G540" s="106">
        <f t="shared" si="61"/>
      </c>
      <c r="H540" s="100">
        <f t="shared" si="62"/>
      </c>
    </row>
    <row r="541" spans="2:8" s="101" customFormat="1" ht="18" customHeight="1">
      <c r="B541" s="103">
        <f t="shared" si="56"/>
      </c>
      <c r="C541" s="104">
        <f t="shared" si="57"/>
      </c>
      <c r="D541" s="105">
        <f t="shared" si="58"/>
      </c>
      <c r="E541" s="105">
        <f t="shared" si="59"/>
      </c>
      <c r="F541" s="105">
        <f t="shared" si="60"/>
      </c>
      <c r="G541" s="106">
        <f t="shared" si="61"/>
      </c>
      <c r="H541" s="100">
        <f t="shared" si="62"/>
      </c>
    </row>
    <row r="542" spans="2:8" s="101" customFormat="1" ht="18" customHeight="1">
      <c r="B542" s="103">
        <f t="shared" si="56"/>
      </c>
      <c r="C542" s="104">
        <f t="shared" si="57"/>
      </c>
      <c r="D542" s="105">
        <f t="shared" si="58"/>
      </c>
      <c r="E542" s="105">
        <f t="shared" si="59"/>
      </c>
      <c r="F542" s="105">
        <f t="shared" si="60"/>
      </c>
      <c r="G542" s="106">
        <f t="shared" si="61"/>
      </c>
      <c r="H542" s="100">
        <f t="shared" si="62"/>
      </c>
    </row>
    <row r="543" spans="2:8" s="101" customFormat="1" ht="18" customHeight="1">
      <c r="B543" s="103">
        <f t="shared" si="56"/>
      </c>
      <c r="C543" s="104">
        <f t="shared" si="57"/>
      </c>
      <c r="D543" s="105">
        <f t="shared" si="58"/>
      </c>
      <c r="E543" s="105">
        <f t="shared" si="59"/>
      </c>
      <c r="F543" s="105">
        <f t="shared" si="60"/>
      </c>
      <c r="G543" s="106">
        <f t="shared" si="61"/>
      </c>
      <c r="H543" s="100">
        <f t="shared" si="62"/>
      </c>
    </row>
    <row r="544" spans="2:8" s="101" customFormat="1" ht="18" customHeight="1">
      <c r="B544" s="103">
        <f t="shared" si="56"/>
      </c>
      <c r="C544" s="104">
        <f t="shared" si="57"/>
      </c>
      <c r="D544" s="105">
        <f t="shared" si="58"/>
      </c>
      <c r="E544" s="105">
        <f t="shared" si="59"/>
      </c>
      <c r="F544" s="105">
        <f t="shared" si="60"/>
      </c>
      <c r="G544" s="106">
        <f t="shared" si="61"/>
      </c>
      <c r="H544" s="100">
        <f t="shared" si="62"/>
      </c>
    </row>
    <row r="545" spans="2:8" s="101" customFormat="1" ht="18" customHeight="1">
      <c r="B545" s="103">
        <f t="shared" si="56"/>
      </c>
      <c r="C545" s="104">
        <f t="shared" si="57"/>
      </c>
      <c r="D545" s="105">
        <f t="shared" si="58"/>
      </c>
      <c r="E545" s="105">
        <f t="shared" si="59"/>
      </c>
      <c r="F545" s="105">
        <f t="shared" si="60"/>
      </c>
      <c r="G545" s="106">
        <f t="shared" si="61"/>
      </c>
      <c r="H545" s="100">
        <f t="shared" si="62"/>
      </c>
    </row>
    <row r="546" spans="2:8" s="101" customFormat="1" ht="18" customHeight="1">
      <c r="B546" s="103">
        <f t="shared" si="56"/>
      </c>
      <c r="C546" s="104">
        <f t="shared" si="57"/>
      </c>
      <c r="D546" s="105">
        <f t="shared" si="58"/>
      </c>
      <c r="E546" s="105">
        <f t="shared" si="59"/>
      </c>
      <c r="F546" s="105">
        <f t="shared" si="60"/>
      </c>
      <c r="G546" s="106">
        <f t="shared" si="61"/>
      </c>
      <c r="H546" s="100">
        <f t="shared" si="62"/>
      </c>
    </row>
    <row r="547" spans="2:8" s="101" customFormat="1" ht="18" customHeight="1">
      <c r="B547" s="103">
        <f t="shared" si="56"/>
      </c>
      <c r="C547" s="104">
        <f t="shared" si="57"/>
      </c>
      <c r="D547" s="105">
        <f t="shared" si="58"/>
      </c>
      <c r="E547" s="105">
        <f t="shared" si="59"/>
      </c>
      <c r="F547" s="105">
        <f t="shared" si="60"/>
      </c>
      <c r="G547" s="106">
        <f t="shared" si="61"/>
      </c>
      <c r="H547" s="100">
        <f t="shared" si="62"/>
      </c>
    </row>
    <row r="548" spans="2:8" s="101" customFormat="1" ht="18" customHeight="1">
      <c r="B548" s="103">
        <f t="shared" si="56"/>
      </c>
      <c r="C548" s="104">
        <f t="shared" si="57"/>
      </c>
      <c r="D548" s="105">
        <f t="shared" si="58"/>
      </c>
      <c r="E548" s="105">
        <f t="shared" si="59"/>
      </c>
      <c r="F548" s="105">
        <f t="shared" si="60"/>
      </c>
      <c r="G548" s="106">
        <f t="shared" si="61"/>
      </c>
      <c r="H548" s="100">
        <f t="shared" si="62"/>
      </c>
    </row>
    <row r="549" spans="2:8" s="101" customFormat="1" ht="18" customHeight="1">
      <c r="B549" s="103">
        <f t="shared" si="56"/>
      </c>
      <c r="C549" s="104">
        <f t="shared" si="57"/>
      </c>
      <c r="D549" s="105">
        <f t="shared" si="58"/>
      </c>
      <c r="E549" s="105">
        <f t="shared" si="59"/>
      </c>
      <c r="F549" s="105">
        <f t="shared" si="60"/>
      </c>
      <c r="G549" s="106">
        <f t="shared" si="61"/>
      </c>
      <c r="H549" s="100">
        <f t="shared" si="62"/>
      </c>
    </row>
    <row r="550" spans="2:8" s="101" customFormat="1" ht="18" customHeight="1">
      <c r="B550" s="103">
        <f t="shared" si="56"/>
      </c>
      <c r="C550" s="104">
        <f t="shared" si="57"/>
      </c>
      <c r="D550" s="105">
        <f t="shared" si="58"/>
      </c>
      <c r="E550" s="105">
        <f t="shared" si="59"/>
      </c>
      <c r="F550" s="105">
        <f t="shared" si="60"/>
      </c>
      <c r="G550" s="106">
        <f t="shared" si="61"/>
      </c>
      <c r="H550" s="100">
        <f t="shared" si="62"/>
      </c>
    </row>
    <row r="551" spans="2:8" s="101" customFormat="1" ht="18" customHeight="1">
      <c r="B551" s="103">
        <f t="shared" si="56"/>
      </c>
      <c r="C551" s="104">
        <f t="shared" si="57"/>
      </c>
      <c r="D551" s="105">
        <f t="shared" si="58"/>
      </c>
      <c r="E551" s="105">
        <f t="shared" si="59"/>
      </c>
      <c r="F551" s="105">
        <f t="shared" si="60"/>
      </c>
      <c r="G551" s="106">
        <f t="shared" si="61"/>
      </c>
      <c r="H551" s="100">
        <f t="shared" si="62"/>
      </c>
    </row>
    <row r="552" spans="2:8" s="101" customFormat="1" ht="18" customHeight="1">
      <c r="B552" s="103">
        <f t="shared" si="56"/>
      </c>
      <c r="C552" s="104">
        <f t="shared" si="57"/>
      </c>
      <c r="D552" s="105">
        <f t="shared" si="58"/>
      </c>
      <c r="E552" s="105">
        <f t="shared" si="59"/>
      </c>
      <c r="F552" s="105">
        <f t="shared" si="60"/>
      </c>
      <c r="G552" s="106">
        <f t="shared" si="61"/>
      </c>
      <c r="H552" s="100">
        <f t="shared" si="62"/>
      </c>
    </row>
    <row r="553" spans="2:8" s="101" customFormat="1" ht="18" customHeight="1">
      <c r="B553" s="103">
        <f t="shared" si="56"/>
      </c>
      <c r="C553" s="104">
        <f t="shared" si="57"/>
      </c>
      <c r="D553" s="105">
        <f t="shared" si="58"/>
      </c>
      <c r="E553" s="105">
        <f t="shared" si="59"/>
      </c>
      <c r="F553" s="105">
        <f t="shared" si="60"/>
      </c>
      <c r="G553" s="106">
        <f t="shared" si="61"/>
      </c>
      <c r="H553" s="100">
        <f t="shared" si="62"/>
      </c>
    </row>
    <row r="554" spans="2:8" s="101" customFormat="1" ht="18" customHeight="1">
      <c r="B554" s="103">
        <f t="shared" si="56"/>
      </c>
      <c r="C554" s="104">
        <f t="shared" si="57"/>
      </c>
      <c r="D554" s="105">
        <f t="shared" si="58"/>
      </c>
      <c r="E554" s="105">
        <f t="shared" si="59"/>
      </c>
      <c r="F554" s="105">
        <f t="shared" si="60"/>
      </c>
      <c r="G554" s="106">
        <f t="shared" si="61"/>
      </c>
      <c r="H554" s="100">
        <f t="shared" si="62"/>
      </c>
    </row>
    <row r="555" spans="2:8" s="101" customFormat="1" ht="18" customHeight="1">
      <c r="B555" s="103">
        <f t="shared" si="56"/>
      </c>
      <c r="C555" s="104">
        <f t="shared" si="57"/>
      </c>
      <c r="D555" s="105">
        <f t="shared" si="58"/>
      </c>
      <c r="E555" s="105">
        <f t="shared" si="59"/>
      </c>
      <c r="F555" s="105">
        <f t="shared" si="60"/>
      </c>
      <c r="G555" s="106">
        <f t="shared" si="61"/>
      </c>
      <c r="H555" s="100">
        <f t="shared" si="62"/>
      </c>
    </row>
    <row r="556" spans="2:8" s="101" customFormat="1" ht="18" customHeight="1">
      <c r="B556" s="103">
        <f t="shared" si="56"/>
      </c>
      <c r="C556" s="104">
        <f t="shared" si="57"/>
      </c>
      <c r="D556" s="105">
        <f t="shared" si="58"/>
      </c>
      <c r="E556" s="105">
        <f t="shared" si="59"/>
      </c>
      <c r="F556" s="105">
        <f t="shared" si="60"/>
      </c>
      <c r="G556" s="106">
        <f t="shared" si="61"/>
      </c>
      <c r="H556" s="100">
        <f t="shared" si="62"/>
      </c>
    </row>
    <row r="557" spans="2:8" s="101" customFormat="1" ht="18" customHeight="1">
      <c r="B557" s="103">
        <f t="shared" si="56"/>
      </c>
      <c r="C557" s="104">
        <f t="shared" si="57"/>
      </c>
      <c r="D557" s="105">
        <f t="shared" si="58"/>
      </c>
      <c r="E557" s="105">
        <f t="shared" si="59"/>
      </c>
      <c r="F557" s="105">
        <f t="shared" si="60"/>
      </c>
      <c r="G557" s="106">
        <f t="shared" si="61"/>
      </c>
      <c r="H557" s="100">
        <f t="shared" si="62"/>
      </c>
    </row>
    <row r="558" spans="2:8" s="101" customFormat="1" ht="18" customHeight="1">
      <c r="B558" s="103">
        <f t="shared" si="56"/>
      </c>
      <c r="C558" s="104">
        <f t="shared" si="57"/>
      </c>
      <c r="D558" s="105">
        <f t="shared" si="58"/>
      </c>
      <c r="E558" s="105">
        <f t="shared" si="59"/>
      </c>
      <c r="F558" s="105">
        <f t="shared" si="60"/>
      </c>
      <c r="G558" s="106">
        <f t="shared" si="61"/>
      </c>
      <c r="H558" s="100">
        <f t="shared" si="62"/>
      </c>
    </row>
    <row r="559" spans="2:8" s="101" customFormat="1" ht="18" customHeight="1">
      <c r="B559" s="103">
        <f t="shared" si="56"/>
      </c>
      <c r="C559" s="104">
        <f t="shared" si="57"/>
      </c>
      <c r="D559" s="105">
        <f t="shared" si="58"/>
      </c>
      <c r="E559" s="105">
        <f t="shared" si="59"/>
      </c>
      <c r="F559" s="105">
        <f t="shared" si="60"/>
      </c>
      <c r="G559" s="106">
        <f t="shared" si="61"/>
      </c>
      <c r="H559" s="100">
        <f t="shared" si="62"/>
      </c>
    </row>
    <row r="560" spans="2:8" s="101" customFormat="1" ht="18" customHeight="1">
      <c r="B560" s="103">
        <f t="shared" si="56"/>
      </c>
      <c r="C560" s="104">
        <f t="shared" si="57"/>
      </c>
      <c r="D560" s="105">
        <f t="shared" si="58"/>
      </c>
      <c r="E560" s="105">
        <f t="shared" si="59"/>
      </c>
      <c r="F560" s="105">
        <f t="shared" si="60"/>
      </c>
      <c r="G560" s="106">
        <f t="shared" si="61"/>
      </c>
      <c r="H560" s="100">
        <f t="shared" si="62"/>
      </c>
    </row>
    <row r="561" spans="2:8" s="101" customFormat="1" ht="18" customHeight="1">
      <c r="B561" s="103">
        <f t="shared" si="56"/>
      </c>
      <c r="C561" s="104">
        <f t="shared" si="57"/>
      </c>
      <c r="D561" s="105">
        <f t="shared" si="58"/>
      </c>
      <c r="E561" s="105">
        <f t="shared" si="59"/>
      </c>
      <c r="F561" s="105">
        <f t="shared" si="60"/>
      </c>
      <c r="G561" s="106">
        <f t="shared" si="61"/>
      </c>
      <c r="H561" s="100">
        <f t="shared" si="62"/>
      </c>
    </row>
    <row r="562" spans="2:8" s="101" customFormat="1" ht="18" customHeight="1">
      <c r="B562" s="103">
        <f t="shared" si="56"/>
      </c>
      <c r="C562" s="104">
        <f t="shared" si="57"/>
      </c>
      <c r="D562" s="105">
        <f t="shared" si="58"/>
      </c>
      <c r="E562" s="105">
        <f t="shared" si="59"/>
      </c>
      <c r="F562" s="105">
        <f t="shared" si="60"/>
      </c>
      <c r="G562" s="106">
        <f t="shared" si="61"/>
      </c>
      <c r="H562" s="100">
        <f t="shared" si="62"/>
      </c>
    </row>
    <row r="563" spans="2:8" s="101" customFormat="1" ht="18" customHeight="1">
      <c r="B563" s="103">
        <f t="shared" si="56"/>
      </c>
      <c r="C563" s="104">
        <f t="shared" si="57"/>
      </c>
      <c r="D563" s="105">
        <f t="shared" si="58"/>
      </c>
      <c r="E563" s="105">
        <f t="shared" si="59"/>
      </c>
      <c r="F563" s="105">
        <f t="shared" si="60"/>
      </c>
      <c r="G563" s="106">
        <f t="shared" si="61"/>
      </c>
      <c r="H563" s="100">
        <f t="shared" si="62"/>
      </c>
    </row>
    <row r="564" spans="2:8" s="101" customFormat="1" ht="18" customHeight="1">
      <c r="B564" s="103">
        <f t="shared" si="56"/>
      </c>
      <c r="C564" s="104">
        <f t="shared" si="57"/>
      </c>
      <c r="D564" s="105">
        <f t="shared" si="58"/>
      </c>
      <c r="E564" s="105">
        <f t="shared" si="59"/>
      </c>
      <c r="F564" s="105">
        <f t="shared" si="60"/>
      </c>
      <c r="G564" s="106">
        <f t="shared" si="61"/>
      </c>
      <c r="H564" s="100">
        <f t="shared" si="62"/>
      </c>
    </row>
    <row r="565" spans="2:8" s="101" customFormat="1" ht="18" customHeight="1">
      <c r="B565" s="103">
        <f t="shared" si="56"/>
      </c>
      <c r="C565" s="104">
        <f t="shared" si="57"/>
      </c>
      <c r="D565" s="105">
        <f t="shared" si="58"/>
      </c>
      <c r="E565" s="105">
        <f t="shared" si="59"/>
      </c>
      <c r="F565" s="105">
        <f t="shared" si="60"/>
      </c>
      <c r="G565" s="106">
        <f t="shared" si="61"/>
      </c>
      <c r="H565" s="100">
        <f t="shared" si="62"/>
      </c>
    </row>
    <row r="566" spans="2:8" s="101" customFormat="1" ht="18" customHeight="1">
      <c r="B566" s="103">
        <f t="shared" si="56"/>
      </c>
      <c r="C566" s="104">
        <f t="shared" si="57"/>
      </c>
      <c r="D566" s="105">
        <f t="shared" si="58"/>
      </c>
      <c r="E566" s="105">
        <f t="shared" si="59"/>
      </c>
      <c r="F566" s="105">
        <f t="shared" si="60"/>
      </c>
      <c r="G566" s="106">
        <f t="shared" si="61"/>
      </c>
      <c r="H566" s="100">
        <f t="shared" si="62"/>
      </c>
    </row>
    <row r="567" spans="2:8" s="101" customFormat="1" ht="18" customHeight="1">
      <c r="B567" s="103">
        <f t="shared" si="56"/>
      </c>
      <c r="C567" s="104">
        <f t="shared" si="57"/>
      </c>
      <c r="D567" s="105">
        <f t="shared" si="58"/>
      </c>
      <c r="E567" s="105">
        <f t="shared" si="59"/>
      </c>
      <c r="F567" s="105">
        <f t="shared" si="60"/>
      </c>
      <c r="G567" s="106">
        <f t="shared" si="61"/>
      </c>
      <c r="H567" s="100">
        <f t="shared" si="62"/>
      </c>
    </row>
    <row r="568" spans="2:8" s="101" customFormat="1" ht="18" customHeight="1">
      <c r="B568" s="103">
        <f t="shared" si="56"/>
      </c>
      <c r="C568" s="104">
        <f t="shared" si="57"/>
      </c>
      <c r="D568" s="105">
        <f t="shared" si="58"/>
      </c>
      <c r="E568" s="105">
        <f t="shared" si="59"/>
      </c>
      <c r="F568" s="105">
        <f t="shared" si="60"/>
      </c>
      <c r="G568" s="106">
        <f t="shared" si="61"/>
      </c>
      <c r="H568" s="100">
        <f t="shared" si="62"/>
      </c>
    </row>
    <row r="569" spans="2:8" s="101" customFormat="1" ht="18" customHeight="1">
      <c r="B569" s="103">
        <f t="shared" si="56"/>
      </c>
      <c r="C569" s="104">
        <f t="shared" si="57"/>
      </c>
      <c r="D569" s="105">
        <f t="shared" si="58"/>
      </c>
      <c r="E569" s="105">
        <f t="shared" si="59"/>
      </c>
      <c r="F569" s="105">
        <f t="shared" si="60"/>
      </c>
      <c r="G569" s="106">
        <f t="shared" si="61"/>
      </c>
      <c r="H569" s="100">
        <f t="shared" si="62"/>
      </c>
    </row>
    <row r="570" spans="2:7" s="101" customFormat="1" ht="18" customHeight="1">
      <c r="B570" s="108"/>
      <c r="C570" s="105"/>
      <c r="D570" s="105"/>
      <c r="E570" s="105"/>
      <c r="F570" s="105"/>
      <c r="G570" s="106"/>
    </row>
    <row r="571" spans="2:7" s="101" customFormat="1" ht="18" customHeight="1">
      <c r="B571" s="108"/>
      <c r="C571" s="105"/>
      <c r="D571" s="105"/>
      <c r="E571" s="105"/>
      <c r="F571" s="105"/>
      <c r="G571" s="106"/>
    </row>
    <row r="572" spans="2:7" s="101" customFormat="1" ht="18" customHeight="1">
      <c r="B572" s="108"/>
      <c r="C572" s="105"/>
      <c r="D572" s="105"/>
      <c r="E572" s="105"/>
      <c r="F572" s="105"/>
      <c r="G572" s="106"/>
    </row>
    <row r="573" spans="2:7" s="101" customFormat="1" ht="18" customHeight="1">
      <c r="B573" s="108"/>
      <c r="C573" s="105"/>
      <c r="D573" s="105"/>
      <c r="E573" s="105"/>
      <c r="F573" s="105"/>
      <c r="G573" s="106"/>
    </row>
    <row r="574" spans="2:7" s="101" customFormat="1" ht="18" customHeight="1">
      <c r="B574" s="108"/>
      <c r="C574" s="105"/>
      <c r="D574" s="105"/>
      <c r="E574" s="105"/>
      <c r="F574" s="105"/>
      <c r="G574" s="106"/>
    </row>
    <row r="575" spans="2:7" s="101" customFormat="1" ht="18" customHeight="1">
      <c r="B575" s="108"/>
      <c r="C575" s="105"/>
      <c r="D575" s="105"/>
      <c r="E575" s="105"/>
      <c r="F575" s="105"/>
      <c r="G575" s="106"/>
    </row>
    <row r="576" spans="2:7" s="101" customFormat="1" ht="18" customHeight="1">
      <c r="B576" s="108"/>
      <c r="C576" s="105"/>
      <c r="D576" s="105"/>
      <c r="E576" s="105"/>
      <c r="F576" s="105"/>
      <c r="G576" s="106"/>
    </row>
    <row r="577" spans="2:7" s="101" customFormat="1" ht="18" customHeight="1">
      <c r="B577" s="108"/>
      <c r="C577" s="105"/>
      <c r="D577" s="105"/>
      <c r="E577" s="105"/>
      <c r="F577" s="105"/>
      <c r="G577" s="106"/>
    </row>
    <row r="578" spans="2:7" s="101" customFormat="1" ht="18" customHeight="1">
      <c r="B578" s="108"/>
      <c r="C578" s="105"/>
      <c r="D578" s="105"/>
      <c r="E578" s="105"/>
      <c r="F578" s="105"/>
      <c r="G578" s="106"/>
    </row>
    <row r="579" spans="2:7" s="101" customFormat="1" ht="18" customHeight="1">
      <c r="B579" s="108"/>
      <c r="C579" s="105"/>
      <c r="D579" s="105"/>
      <c r="E579" s="105"/>
      <c r="F579" s="105"/>
      <c r="G579" s="106"/>
    </row>
    <row r="580" spans="2:7" s="101" customFormat="1" ht="18" customHeight="1">
      <c r="B580" s="108"/>
      <c r="C580" s="105"/>
      <c r="D580" s="105"/>
      <c r="E580" s="105"/>
      <c r="F580" s="105"/>
      <c r="G580" s="106"/>
    </row>
    <row r="581" spans="2:7" s="101" customFormat="1" ht="18" customHeight="1">
      <c r="B581" s="108"/>
      <c r="C581" s="105"/>
      <c r="D581" s="105"/>
      <c r="E581" s="105"/>
      <c r="F581" s="105"/>
      <c r="G581" s="106"/>
    </row>
    <row r="582" spans="2:7" s="101" customFormat="1" ht="18" customHeight="1">
      <c r="B582" s="108"/>
      <c r="C582" s="105"/>
      <c r="D582" s="105"/>
      <c r="E582" s="105"/>
      <c r="F582" s="105"/>
      <c r="G582" s="106"/>
    </row>
    <row r="583" spans="2:7" s="101" customFormat="1" ht="18" customHeight="1">
      <c r="B583" s="108"/>
      <c r="C583" s="105"/>
      <c r="D583" s="105"/>
      <c r="E583" s="105"/>
      <c r="F583" s="105"/>
      <c r="G583" s="106"/>
    </row>
    <row r="584" spans="2:7" s="101" customFormat="1" ht="18" customHeight="1">
      <c r="B584" s="108"/>
      <c r="C584" s="105"/>
      <c r="D584" s="105"/>
      <c r="E584" s="105"/>
      <c r="F584" s="105"/>
      <c r="G584" s="106"/>
    </row>
    <row r="585" spans="2:7" s="101" customFormat="1" ht="18" customHeight="1">
      <c r="B585" s="108"/>
      <c r="C585" s="105"/>
      <c r="D585" s="105"/>
      <c r="E585" s="105"/>
      <c r="F585" s="105"/>
      <c r="G585" s="106"/>
    </row>
    <row r="586" spans="2:7" s="101" customFormat="1" ht="18" customHeight="1">
      <c r="B586" s="108"/>
      <c r="C586" s="105"/>
      <c r="D586" s="105"/>
      <c r="E586" s="105"/>
      <c r="F586" s="105"/>
      <c r="G586" s="106"/>
    </row>
    <row r="587" spans="2:7" s="101" customFormat="1" ht="18" customHeight="1">
      <c r="B587" s="108"/>
      <c r="C587" s="105"/>
      <c r="D587" s="105"/>
      <c r="E587" s="105"/>
      <c r="F587" s="105"/>
      <c r="G587" s="106"/>
    </row>
    <row r="588" spans="2:7" s="101" customFormat="1" ht="18" customHeight="1">
      <c r="B588" s="108"/>
      <c r="C588" s="105"/>
      <c r="D588" s="105"/>
      <c r="E588" s="105"/>
      <c r="F588" s="105"/>
      <c r="G588" s="106"/>
    </row>
    <row r="589" spans="2:7" s="101" customFormat="1" ht="18" customHeight="1">
      <c r="B589" s="108"/>
      <c r="C589" s="105"/>
      <c r="D589" s="105"/>
      <c r="E589" s="105"/>
      <c r="F589" s="105"/>
      <c r="G589" s="106"/>
    </row>
    <row r="590" spans="2:7" s="101" customFormat="1" ht="18" customHeight="1">
      <c r="B590" s="108"/>
      <c r="C590" s="105"/>
      <c r="D590" s="105"/>
      <c r="E590" s="105"/>
      <c r="F590" s="105"/>
      <c r="G590" s="106"/>
    </row>
    <row r="591" spans="2:7" s="101" customFormat="1" ht="18" customHeight="1">
      <c r="B591" s="108"/>
      <c r="C591" s="105"/>
      <c r="D591" s="105"/>
      <c r="E591" s="105"/>
      <c r="F591" s="105"/>
      <c r="G591" s="106"/>
    </row>
    <row r="592" spans="2:7" s="101" customFormat="1" ht="18" customHeight="1">
      <c r="B592" s="108"/>
      <c r="C592" s="105"/>
      <c r="D592" s="105"/>
      <c r="E592" s="105"/>
      <c r="F592" s="105"/>
      <c r="G592" s="106"/>
    </row>
    <row r="593" spans="2:7" s="101" customFormat="1" ht="18" customHeight="1">
      <c r="B593" s="108"/>
      <c r="C593" s="105"/>
      <c r="D593" s="105"/>
      <c r="E593" s="105"/>
      <c r="F593" s="105"/>
      <c r="G593" s="106"/>
    </row>
    <row r="594" spans="2:7" s="101" customFormat="1" ht="18" customHeight="1">
      <c r="B594" s="108"/>
      <c r="C594" s="105"/>
      <c r="D594" s="105"/>
      <c r="E594" s="105"/>
      <c r="F594" s="105"/>
      <c r="G594" s="106"/>
    </row>
    <row r="595" spans="2:7" s="101" customFormat="1" ht="18" customHeight="1">
      <c r="B595" s="108"/>
      <c r="C595" s="105"/>
      <c r="D595" s="105"/>
      <c r="E595" s="105"/>
      <c r="F595" s="105"/>
      <c r="G595" s="106"/>
    </row>
    <row r="596" spans="2:7" s="101" customFormat="1" ht="18" customHeight="1">
      <c r="B596" s="108"/>
      <c r="C596" s="105"/>
      <c r="D596" s="105"/>
      <c r="E596" s="105"/>
      <c r="F596" s="105"/>
      <c r="G596" s="106"/>
    </row>
    <row r="597" spans="2:7" s="101" customFormat="1" ht="18" customHeight="1">
      <c r="B597" s="108"/>
      <c r="C597" s="105"/>
      <c r="D597" s="105"/>
      <c r="E597" s="105"/>
      <c r="F597" s="105"/>
      <c r="G597" s="106"/>
    </row>
    <row r="598" spans="2:7" s="101" customFormat="1" ht="18" customHeight="1">
      <c r="B598" s="108"/>
      <c r="C598" s="105"/>
      <c r="D598" s="105"/>
      <c r="E598" s="105"/>
      <c r="F598" s="105"/>
      <c r="G598" s="106"/>
    </row>
    <row r="599" spans="2:7" s="101" customFormat="1" ht="18" customHeight="1">
      <c r="B599" s="108"/>
      <c r="C599" s="105"/>
      <c r="D599" s="105"/>
      <c r="E599" s="105"/>
      <c r="F599" s="105"/>
      <c r="G599" s="106"/>
    </row>
    <row r="600" spans="2:7" s="101" customFormat="1" ht="18" customHeight="1">
      <c r="B600" s="108"/>
      <c r="C600" s="105"/>
      <c r="D600" s="105"/>
      <c r="E600" s="105"/>
      <c r="F600" s="105"/>
      <c r="G600" s="106"/>
    </row>
    <row r="601" spans="2:7" s="101" customFormat="1" ht="18" customHeight="1">
      <c r="B601" s="108"/>
      <c r="C601" s="105"/>
      <c r="D601" s="105"/>
      <c r="E601" s="105"/>
      <c r="F601" s="105"/>
      <c r="G601" s="106"/>
    </row>
    <row r="602" spans="2:7" s="101" customFormat="1" ht="18" customHeight="1">
      <c r="B602" s="108"/>
      <c r="C602" s="105"/>
      <c r="D602" s="105"/>
      <c r="E602" s="105"/>
      <c r="F602" s="105"/>
      <c r="G602" s="106"/>
    </row>
    <row r="603" spans="2:7" s="101" customFormat="1" ht="18" customHeight="1">
      <c r="B603" s="108"/>
      <c r="C603" s="105"/>
      <c r="D603" s="105"/>
      <c r="E603" s="105"/>
      <c r="F603" s="105"/>
      <c r="G603" s="106"/>
    </row>
    <row r="604" spans="2:7" s="101" customFormat="1" ht="18" customHeight="1">
      <c r="B604" s="108"/>
      <c r="C604" s="105"/>
      <c r="D604" s="105"/>
      <c r="E604" s="105"/>
      <c r="F604" s="105"/>
      <c r="G604" s="106"/>
    </row>
    <row r="605" spans="2:7" s="101" customFormat="1" ht="18" customHeight="1">
      <c r="B605" s="108"/>
      <c r="C605" s="105"/>
      <c r="D605" s="105"/>
      <c r="E605" s="105"/>
      <c r="F605" s="105"/>
      <c r="G605" s="106"/>
    </row>
    <row r="606" spans="2:7" s="101" customFormat="1" ht="18" customHeight="1">
      <c r="B606" s="108"/>
      <c r="C606" s="105"/>
      <c r="D606" s="105"/>
      <c r="E606" s="105"/>
      <c r="F606" s="105"/>
      <c r="G606" s="106"/>
    </row>
    <row r="607" spans="2:7" s="101" customFormat="1" ht="18" customHeight="1">
      <c r="B607" s="108"/>
      <c r="C607" s="105"/>
      <c r="D607" s="105"/>
      <c r="E607" s="105"/>
      <c r="F607" s="105"/>
      <c r="G607" s="106"/>
    </row>
    <row r="608" spans="2:7" s="101" customFormat="1" ht="18" customHeight="1">
      <c r="B608" s="108"/>
      <c r="C608" s="105"/>
      <c r="D608" s="105"/>
      <c r="E608" s="105"/>
      <c r="F608" s="105"/>
      <c r="G608" s="106"/>
    </row>
    <row r="609" spans="2:7" s="101" customFormat="1" ht="18" customHeight="1">
      <c r="B609" s="108"/>
      <c r="C609" s="105"/>
      <c r="D609" s="105"/>
      <c r="E609" s="105"/>
      <c r="F609" s="105"/>
      <c r="G609" s="106"/>
    </row>
    <row r="610" spans="2:7" s="101" customFormat="1" ht="18" customHeight="1">
      <c r="B610" s="108"/>
      <c r="C610" s="105"/>
      <c r="D610" s="105"/>
      <c r="E610" s="105"/>
      <c r="F610" s="105"/>
      <c r="G610" s="106"/>
    </row>
    <row r="611" spans="2:7" s="101" customFormat="1" ht="18" customHeight="1">
      <c r="B611" s="108"/>
      <c r="C611" s="105"/>
      <c r="D611" s="105"/>
      <c r="E611" s="105"/>
      <c r="F611" s="105"/>
      <c r="G611" s="106"/>
    </row>
    <row r="612" spans="2:7" s="101" customFormat="1" ht="18" customHeight="1">
      <c r="B612" s="108"/>
      <c r="C612" s="105"/>
      <c r="D612" s="105"/>
      <c r="E612" s="105"/>
      <c r="F612" s="105"/>
      <c r="G612" s="106"/>
    </row>
    <row r="613" spans="2:7" s="101" customFormat="1" ht="18" customHeight="1">
      <c r="B613" s="108"/>
      <c r="C613" s="105"/>
      <c r="D613" s="105"/>
      <c r="E613" s="105"/>
      <c r="F613" s="105"/>
      <c r="G613" s="106"/>
    </row>
    <row r="614" spans="2:7" s="101" customFormat="1" ht="18" customHeight="1">
      <c r="B614" s="108"/>
      <c r="C614" s="105"/>
      <c r="D614" s="105"/>
      <c r="E614" s="105"/>
      <c r="F614" s="105"/>
      <c r="G614" s="106"/>
    </row>
    <row r="615" spans="2:7" s="101" customFormat="1" ht="18" customHeight="1">
      <c r="B615" s="108"/>
      <c r="C615" s="105"/>
      <c r="D615" s="105"/>
      <c r="E615" s="105"/>
      <c r="F615" s="105"/>
      <c r="G615" s="106"/>
    </row>
    <row r="616" spans="2:7" s="101" customFormat="1" ht="18" customHeight="1">
      <c r="B616" s="108"/>
      <c r="C616" s="105"/>
      <c r="D616" s="105"/>
      <c r="E616" s="105"/>
      <c r="F616" s="105"/>
      <c r="G616" s="106"/>
    </row>
    <row r="617" spans="2:7" s="101" customFormat="1" ht="18" customHeight="1">
      <c r="B617" s="108"/>
      <c r="C617" s="105"/>
      <c r="D617" s="105"/>
      <c r="E617" s="105"/>
      <c r="F617" s="105"/>
      <c r="G617" s="106"/>
    </row>
    <row r="618" spans="2:7" s="101" customFormat="1" ht="18" customHeight="1">
      <c r="B618" s="108"/>
      <c r="C618" s="105"/>
      <c r="D618" s="105"/>
      <c r="E618" s="105"/>
      <c r="F618" s="105"/>
      <c r="G618" s="106"/>
    </row>
    <row r="619" spans="2:7" s="101" customFormat="1" ht="18" customHeight="1">
      <c r="B619" s="108"/>
      <c r="C619" s="105"/>
      <c r="D619" s="105"/>
      <c r="E619" s="105"/>
      <c r="F619" s="105"/>
      <c r="G619" s="106"/>
    </row>
    <row r="620" spans="2:7" s="101" customFormat="1" ht="18" customHeight="1">
      <c r="B620" s="108"/>
      <c r="C620" s="105"/>
      <c r="D620" s="105"/>
      <c r="E620" s="105"/>
      <c r="F620" s="105"/>
      <c r="G620" s="106"/>
    </row>
    <row r="621" spans="2:7" s="101" customFormat="1" ht="18" customHeight="1">
      <c r="B621" s="108"/>
      <c r="C621" s="105"/>
      <c r="D621" s="105"/>
      <c r="E621" s="105"/>
      <c r="F621" s="105"/>
      <c r="G621" s="106"/>
    </row>
    <row r="622" spans="2:7" s="101" customFormat="1" ht="18" customHeight="1">
      <c r="B622" s="108"/>
      <c r="C622" s="105"/>
      <c r="D622" s="105"/>
      <c r="E622" s="105"/>
      <c r="F622" s="105"/>
      <c r="G622" s="106"/>
    </row>
    <row r="623" spans="2:7" s="101" customFormat="1" ht="18" customHeight="1">
      <c r="B623" s="108"/>
      <c r="C623" s="105"/>
      <c r="D623" s="105"/>
      <c r="E623" s="105"/>
      <c r="F623" s="105"/>
      <c r="G623" s="106"/>
    </row>
    <row r="624" spans="2:7" s="101" customFormat="1" ht="18" customHeight="1">
      <c r="B624" s="108"/>
      <c r="C624" s="105"/>
      <c r="D624" s="105"/>
      <c r="E624" s="105"/>
      <c r="F624" s="105"/>
      <c r="G624" s="106"/>
    </row>
    <row r="625" spans="2:7" s="101" customFormat="1" ht="18" customHeight="1">
      <c r="B625" s="108"/>
      <c r="C625" s="105"/>
      <c r="D625" s="105"/>
      <c r="E625" s="105"/>
      <c r="F625" s="105"/>
      <c r="G625" s="106"/>
    </row>
    <row r="626" spans="2:7" s="101" customFormat="1" ht="18" customHeight="1">
      <c r="B626" s="108"/>
      <c r="C626" s="105"/>
      <c r="D626" s="105"/>
      <c r="E626" s="105"/>
      <c r="F626" s="105"/>
      <c r="G626" s="106"/>
    </row>
    <row r="627" spans="2:7" s="101" customFormat="1" ht="18" customHeight="1">
      <c r="B627" s="108"/>
      <c r="C627" s="105"/>
      <c r="D627" s="105"/>
      <c r="E627" s="105"/>
      <c r="F627" s="105"/>
      <c r="G627" s="106"/>
    </row>
    <row r="628" spans="2:7" s="101" customFormat="1" ht="18" customHeight="1">
      <c r="B628" s="108"/>
      <c r="C628" s="105"/>
      <c r="D628" s="105"/>
      <c r="E628" s="105"/>
      <c r="F628" s="105"/>
      <c r="G628" s="106"/>
    </row>
    <row r="629" spans="2:7" s="101" customFormat="1" ht="18" customHeight="1">
      <c r="B629" s="108"/>
      <c r="C629" s="105"/>
      <c r="D629" s="105"/>
      <c r="E629" s="105"/>
      <c r="F629" s="105"/>
      <c r="G629" s="106"/>
    </row>
    <row r="630" spans="2:7" s="101" customFormat="1" ht="18" customHeight="1">
      <c r="B630" s="108"/>
      <c r="C630" s="105"/>
      <c r="D630" s="105"/>
      <c r="E630" s="105"/>
      <c r="F630" s="105"/>
      <c r="G630" s="106"/>
    </row>
    <row r="631" spans="2:7" s="101" customFormat="1" ht="18" customHeight="1">
      <c r="B631" s="108"/>
      <c r="C631" s="105"/>
      <c r="D631" s="105"/>
      <c r="E631" s="105"/>
      <c r="F631" s="105"/>
      <c r="G631" s="106"/>
    </row>
    <row r="632" spans="2:7" s="101" customFormat="1" ht="18" customHeight="1">
      <c r="B632" s="108"/>
      <c r="C632" s="105"/>
      <c r="D632" s="105"/>
      <c r="E632" s="105"/>
      <c r="F632" s="105"/>
      <c r="G632" s="106"/>
    </row>
    <row r="633" spans="2:7" s="101" customFormat="1" ht="18" customHeight="1">
      <c r="B633" s="108"/>
      <c r="C633" s="105"/>
      <c r="D633" s="105"/>
      <c r="E633" s="105"/>
      <c r="F633" s="105"/>
      <c r="G633" s="106"/>
    </row>
    <row r="634" spans="2:7" s="101" customFormat="1" ht="18" customHeight="1">
      <c r="B634" s="108"/>
      <c r="C634" s="105"/>
      <c r="D634" s="105"/>
      <c r="E634" s="105"/>
      <c r="F634" s="105"/>
      <c r="G634" s="106"/>
    </row>
    <row r="635" spans="2:7" s="101" customFormat="1" ht="18" customHeight="1">
      <c r="B635" s="108"/>
      <c r="C635" s="105"/>
      <c r="D635" s="105"/>
      <c r="E635" s="105"/>
      <c r="F635" s="105"/>
      <c r="G635" s="106"/>
    </row>
    <row r="636" spans="2:7" s="101" customFormat="1" ht="18" customHeight="1">
      <c r="B636" s="108"/>
      <c r="C636" s="105"/>
      <c r="D636" s="105"/>
      <c r="E636" s="105"/>
      <c r="F636" s="105"/>
      <c r="G636" s="106"/>
    </row>
    <row r="637" spans="2:7" s="62" customFormat="1" ht="15" customHeight="1">
      <c r="B637" s="89"/>
      <c r="C637" s="87"/>
      <c r="D637" s="87"/>
      <c r="E637" s="87"/>
      <c r="F637" s="87"/>
      <c r="G637" s="88"/>
    </row>
    <row r="638" spans="2:7" s="62" customFormat="1" ht="15" customHeight="1">
      <c r="B638" s="89"/>
      <c r="C638" s="87"/>
      <c r="D638" s="87"/>
      <c r="E638" s="87"/>
      <c r="F638" s="87"/>
      <c r="G638" s="88"/>
    </row>
    <row r="639" spans="2:7" s="62" customFormat="1" ht="15" customHeight="1">
      <c r="B639" s="89"/>
      <c r="C639" s="87"/>
      <c r="D639" s="87"/>
      <c r="E639" s="87"/>
      <c r="F639" s="87"/>
      <c r="G639" s="88"/>
    </row>
    <row r="640" spans="2:7" s="62" customFormat="1" ht="15" customHeight="1">
      <c r="B640" s="89"/>
      <c r="C640" s="87"/>
      <c r="D640" s="87"/>
      <c r="E640" s="87"/>
      <c r="F640" s="87"/>
      <c r="G640" s="88"/>
    </row>
    <row r="641" spans="2:7" s="62" customFormat="1" ht="15" customHeight="1">
      <c r="B641" s="89"/>
      <c r="C641" s="87"/>
      <c r="D641" s="87"/>
      <c r="E641" s="87"/>
      <c r="F641" s="87"/>
      <c r="G641" s="88"/>
    </row>
    <row r="642" spans="2:7" s="62" customFormat="1" ht="15" customHeight="1">
      <c r="B642" s="89"/>
      <c r="C642" s="87"/>
      <c r="D642" s="87"/>
      <c r="E642" s="87"/>
      <c r="F642" s="87"/>
      <c r="G642" s="88"/>
    </row>
    <row r="643" spans="2:7" s="62" customFormat="1" ht="15" customHeight="1">
      <c r="B643" s="89"/>
      <c r="C643" s="87"/>
      <c r="D643" s="87"/>
      <c r="E643" s="87"/>
      <c r="F643" s="87"/>
      <c r="G643" s="88"/>
    </row>
    <row r="644" spans="2:7" s="62" customFormat="1" ht="15" customHeight="1">
      <c r="B644" s="89"/>
      <c r="C644" s="87"/>
      <c r="D644" s="87"/>
      <c r="E644" s="87"/>
      <c r="F644" s="87"/>
      <c r="G644" s="88"/>
    </row>
    <row r="645" spans="2:7" s="62" customFormat="1" ht="15" customHeight="1">
      <c r="B645" s="89"/>
      <c r="C645" s="87"/>
      <c r="D645" s="87"/>
      <c r="E645" s="87"/>
      <c r="F645" s="87"/>
      <c r="G645" s="88"/>
    </row>
    <row r="646" spans="2:7" s="62" customFormat="1" ht="15" customHeight="1">
      <c r="B646" s="89"/>
      <c r="C646" s="87"/>
      <c r="D646" s="87"/>
      <c r="E646" s="87"/>
      <c r="F646" s="87"/>
      <c r="G646" s="88"/>
    </row>
    <row r="647" spans="2:7" s="62" customFormat="1" ht="15" customHeight="1">
      <c r="B647" s="89"/>
      <c r="C647" s="87"/>
      <c r="D647" s="87"/>
      <c r="E647" s="87"/>
      <c r="F647" s="87"/>
      <c r="G647" s="88"/>
    </row>
    <row r="648" spans="2:7" s="62" customFormat="1" ht="15" customHeight="1">
      <c r="B648" s="89"/>
      <c r="C648" s="87"/>
      <c r="D648" s="87"/>
      <c r="E648" s="87"/>
      <c r="F648" s="87"/>
      <c r="G648" s="88"/>
    </row>
    <row r="649" spans="2:7" s="62" customFormat="1" ht="15" customHeight="1">
      <c r="B649" s="89"/>
      <c r="C649" s="87"/>
      <c r="D649" s="87"/>
      <c r="E649" s="87"/>
      <c r="F649" s="87"/>
      <c r="G649" s="88"/>
    </row>
    <row r="650" spans="2:7" s="62" customFormat="1" ht="15" customHeight="1">
      <c r="B650" s="89"/>
      <c r="C650" s="87"/>
      <c r="D650" s="87"/>
      <c r="E650" s="87"/>
      <c r="F650" s="87"/>
      <c r="G650" s="88"/>
    </row>
    <row r="651" spans="2:7" s="62" customFormat="1" ht="15" customHeight="1">
      <c r="B651" s="89"/>
      <c r="C651" s="87"/>
      <c r="D651" s="87"/>
      <c r="E651" s="87"/>
      <c r="F651" s="87"/>
      <c r="G651" s="88"/>
    </row>
    <row r="652" spans="2:7" s="62" customFormat="1" ht="15" customHeight="1">
      <c r="B652" s="89"/>
      <c r="C652" s="87"/>
      <c r="D652" s="87"/>
      <c r="E652" s="87"/>
      <c r="F652" s="87"/>
      <c r="G652" s="88"/>
    </row>
    <row r="653" spans="2:7" s="62" customFormat="1" ht="15" customHeight="1">
      <c r="B653" s="89"/>
      <c r="C653" s="87"/>
      <c r="D653" s="87"/>
      <c r="E653" s="87"/>
      <c r="F653" s="87"/>
      <c r="G653" s="88"/>
    </row>
    <row r="654" spans="2:7" s="62" customFormat="1" ht="15" customHeight="1">
      <c r="B654" s="89"/>
      <c r="C654" s="87"/>
      <c r="D654" s="87"/>
      <c r="E654" s="87"/>
      <c r="F654" s="87"/>
      <c r="G654" s="88"/>
    </row>
    <row r="655" spans="2:7" s="62" customFormat="1" ht="15" customHeight="1">
      <c r="B655" s="89"/>
      <c r="C655" s="87"/>
      <c r="D655" s="87"/>
      <c r="E655" s="87"/>
      <c r="F655" s="87"/>
      <c r="G655" s="88"/>
    </row>
    <row r="656" spans="2:7" s="62" customFormat="1" ht="15" customHeight="1">
      <c r="B656" s="89"/>
      <c r="C656" s="87"/>
      <c r="D656" s="87"/>
      <c r="E656" s="87"/>
      <c r="F656" s="87"/>
      <c r="G656" s="88"/>
    </row>
    <row r="657" spans="2:7" s="62" customFormat="1" ht="15" customHeight="1">
      <c r="B657" s="89"/>
      <c r="C657" s="87"/>
      <c r="D657" s="87"/>
      <c r="E657" s="87"/>
      <c r="F657" s="87"/>
      <c r="G657" s="88"/>
    </row>
    <row r="658" spans="2:7" s="62" customFormat="1" ht="15" customHeight="1">
      <c r="B658" s="89"/>
      <c r="C658" s="87"/>
      <c r="D658" s="87"/>
      <c r="E658" s="87"/>
      <c r="F658" s="87"/>
      <c r="G658" s="88"/>
    </row>
    <row r="659" spans="2:7" s="62" customFormat="1" ht="15" customHeight="1">
      <c r="B659" s="89"/>
      <c r="C659" s="87"/>
      <c r="D659" s="87"/>
      <c r="E659" s="87"/>
      <c r="F659" s="87"/>
      <c r="G659" s="88"/>
    </row>
    <row r="660" spans="2:7" s="62" customFormat="1" ht="15" customHeight="1">
      <c r="B660" s="89"/>
      <c r="C660" s="87"/>
      <c r="D660" s="87"/>
      <c r="E660" s="87"/>
      <c r="F660" s="87"/>
      <c r="G660" s="88"/>
    </row>
    <row r="661" spans="2:7" s="62" customFormat="1" ht="15" customHeight="1">
      <c r="B661" s="89"/>
      <c r="C661" s="87"/>
      <c r="D661" s="87"/>
      <c r="E661" s="87"/>
      <c r="F661" s="87"/>
      <c r="G661" s="88"/>
    </row>
    <row r="662" spans="2:7" s="62" customFormat="1" ht="15" customHeight="1">
      <c r="B662" s="89"/>
      <c r="C662" s="87"/>
      <c r="D662" s="87"/>
      <c r="E662" s="87"/>
      <c r="F662" s="87"/>
      <c r="G662" s="88"/>
    </row>
    <row r="663" spans="2:7" s="62" customFormat="1" ht="15" customHeight="1">
      <c r="B663" s="89"/>
      <c r="C663" s="87"/>
      <c r="D663" s="87"/>
      <c r="E663" s="87"/>
      <c r="F663" s="87"/>
      <c r="G663" s="88"/>
    </row>
    <row r="664" spans="2:7" s="62" customFormat="1" ht="15" customHeight="1">
      <c r="B664" s="89"/>
      <c r="C664" s="87"/>
      <c r="D664" s="87"/>
      <c r="E664" s="87"/>
      <c r="F664" s="87"/>
      <c r="G664" s="88"/>
    </row>
    <row r="665" spans="2:7" s="62" customFormat="1" ht="15" customHeight="1">
      <c r="B665" s="89"/>
      <c r="C665" s="87"/>
      <c r="D665" s="87"/>
      <c r="E665" s="87"/>
      <c r="F665" s="87"/>
      <c r="G665" s="88"/>
    </row>
    <row r="666" spans="2:7" s="62" customFormat="1" ht="15" customHeight="1">
      <c r="B666" s="89"/>
      <c r="C666" s="87"/>
      <c r="D666" s="87"/>
      <c r="E666" s="87"/>
      <c r="F666" s="87"/>
      <c r="G666" s="88"/>
    </row>
    <row r="667" spans="2:7" s="62" customFormat="1" ht="15" customHeight="1">
      <c r="B667" s="89"/>
      <c r="C667" s="87"/>
      <c r="D667" s="87"/>
      <c r="E667" s="87"/>
      <c r="F667" s="87"/>
      <c r="G667" s="88"/>
    </row>
    <row r="668" spans="2:7" s="62" customFormat="1" ht="15" customHeight="1">
      <c r="B668" s="89"/>
      <c r="C668" s="87"/>
      <c r="D668" s="87"/>
      <c r="E668" s="87"/>
      <c r="F668" s="87"/>
      <c r="G668" s="88"/>
    </row>
    <row r="669" spans="2:7" s="62" customFormat="1" ht="15" customHeight="1">
      <c r="B669" s="89"/>
      <c r="C669" s="87"/>
      <c r="D669" s="87"/>
      <c r="E669" s="87"/>
      <c r="F669" s="87"/>
      <c r="G669" s="88"/>
    </row>
    <row r="670" spans="2:7" s="62" customFormat="1" ht="15" customHeight="1">
      <c r="B670" s="89"/>
      <c r="C670" s="87"/>
      <c r="D670" s="87"/>
      <c r="E670" s="87"/>
      <c r="F670" s="87"/>
      <c r="G670" s="88"/>
    </row>
    <row r="671" spans="2:7" ht="12.75">
      <c r="B671" s="90"/>
      <c r="C671" s="91"/>
      <c r="D671" s="91"/>
      <c r="E671" s="91"/>
      <c r="F671" s="91"/>
      <c r="G671" s="92"/>
    </row>
    <row r="672" spans="2:7" ht="12.75">
      <c r="B672" s="90"/>
      <c r="C672" s="91"/>
      <c r="D672" s="91"/>
      <c r="E672" s="91"/>
      <c r="F672" s="91"/>
      <c r="G672" s="92"/>
    </row>
    <row r="673" spans="2:7" ht="12.75">
      <c r="B673" s="90"/>
      <c r="C673" s="91"/>
      <c r="D673" s="91"/>
      <c r="E673" s="91"/>
      <c r="F673" s="91"/>
      <c r="G673" s="92"/>
    </row>
    <row r="674" spans="2:7" ht="12.75">
      <c r="B674" s="90"/>
      <c r="C674" s="91"/>
      <c r="D674" s="91"/>
      <c r="E674" s="91"/>
      <c r="F674" s="91"/>
      <c r="G674" s="92"/>
    </row>
    <row r="675" spans="2:7" ht="12.75">
      <c r="B675" s="90"/>
      <c r="C675" s="91"/>
      <c r="D675" s="91"/>
      <c r="E675" s="91"/>
      <c r="F675" s="91"/>
      <c r="G675" s="92"/>
    </row>
    <row r="676" spans="2:7" ht="12.75">
      <c r="B676" s="90"/>
      <c r="C676" s="91"/>
      <c r="D676" s="91"/>
      <c r="E676" s="91"/>
      <c r="F676" s="91"/>
      <c r="G676" s="92"/>
    </row>
    <row r="677" spans="2:7" ht="12.75">
      <c r="B677" s="90"/>
      <c r="C677" s="91"/>
      <c r="D677" s="91"/>
      <c r="E677" s="91"/>
      <c r="F677" s="91"/>
      <c r="G677" s="92"/>
    </row>
    <row r="678" spans="2:7" ht="12.75">
      <c r="B678" s="90"/>
      <c r="C678" s="91"/>
      <c r="D678" s="91"/>
      <c r="E678" s="91"/>
      <c r="F678" s="91"/>
      <c r="G678" s="92"/>
    </row>
    <row r="679" spans="2:7" ht="12.75">
      <c r="B679" s="90"/>
      <c r="C679" s="91"/>
      <c r="D679" s="91"/>
      <c r="E679" s="91"/>
      <c r="F679" s="91"/>
      <c r="G679" s="92"/>
    </row>
    <row r="680" spans="2:7" ht="12.75">
      <c r="B680" s="59"/>
      <c r="C680" s="60"/>
      <c r="D680" s="60"/>
      <c r="E680" s="60"/>
      <c r="F680" s="60"/>
      <c r="G680" s="61"/>
    </row>
    <row r="681" spans="2:7" ht="12.75">
      <c r="B681" s="59"/>
      <c r="C681" s="60"/>
      <c r="D681" s="60"/>
      <c r="E681" s="60"/>
      <c r="F681" s="60"/>
      <c r="G681" s="61"/>
    </row>
    <row r="682" spans="2:7" ht="12.75">
      <c r="B682" s="59"/>
      <c r="C682" s="60"/>
      <c r="D682" s="60"/>
      <c r="E682" s="60"/>
      <c r="F682" s="60"/>
      <c r="G682" s="61"/>
    </row>
    <row r="683" spans="2:7" ht="12.75">
      <c r="B683" s="59"/>
      <c r="C683" s="60"/>
      <c r="D683" s="60"/>
      <c r="E683" s="60"/>
      <c r="F683" s="60"/>
      <c r="G683" s="61"/>
    </row>
    <row r="684" spans="2:7" ht="12.75">
      <c r="B684" s="59"/>
      <c r="C684" s="60"/>
      <c r="D684" s="60"/>
      <c r="E684" s="60"/>
      <c r="F684" s="60"/>
      <c r="G684" s="61"/>
    </row>
    <row r="685" spans="2:7" ht="12.75">
      <c r="B685" s="59"/>
      <c r="C685" s="60"/>
      <c r="D685" s="60"/>
      <c r="E685" s="60"/>
      <c r="F685" s="60"/>
      <c r="G685" s="61"/>
    </row>
    <row r="686" spans="2:7" ht="12.75">
      <c r="B686" s="59"/>
      <c r="C686" s="60"/>
      <c r="D686" s="60"/>
      <c r="E686" s="60"/>
      <c r="F686" s="60"/>
      <c r="G686" s="61"/>
    </row>
    <row r="687" spans="2:7" ht="12.75">
      <c r="B687" s="59"/>
      <c r="C687" s="60"/>
      <c r="D687" s="60"/>
      <c r="E687" s="60"/>
      <c r="F687" s="60"/>
      <c r="G687" s="61"/>
    </row>
    <row r="688" spans="2:7" ht="12.75">
      <c r="B688" s="59"/>
      <c r="C688" s="60"/>
      <c r="D688" s="60"/>
      <c r="E688" s="60"/>
      <c r="F688" s="60"/>
      <c r="G688" s="61"/>
    </row>
    <row r="689" spans="2:7" ht="12.75">
      <c r="B689" s="59"/>
      <c r="C689" s="60"/>
      <c r="D689" s="60"/>
      <c r="E689" s="60"/>
      <c r="F689" s="60"/>
      <c r="G689" s="61"/>
    </row>
    <row r="690" spans="2:7" ht="12.75">
      <c r="B690" s="59"/>
      <c r="C690" s="60"/>
      <c r="D690" s="60"/>
      <c r="E690" s="60"/>
      <c r="F690" s="60"/>
      <c r="G690" s="61"/>
    </row>
    <row r="691" spans="2:7" ht="12.75">
      <c r="B691" s="59"/>
      <c r="C691" s="60"/>
      <c r="D691" s="60"/>
      <c r="E691" s="60"/>
      <c r="F691" s="60"/>
      <c r="G691" s="61"/>
    </row>
    <row r="692" spans="2:7" ht="12.75">
      <c r="B692" s="59"/>
      <c r="C692" s="60"/>
      <c r="D692" s="60"/>
      <c r="E692" s="60"/>
      <c r="F692" s="60"/>
      <c r="G692" s="61"/>
    </row>
    <row r="693" spans="2:7" ht="12.75">
      <c r="B693" s="59"/>
      <c r="C693" s="60"/>
      <c r="D693" s="60"/>
      <c r="E693" s="60"/>
      <c r="F693" s="60"/>
      <c r="G693" s="61"/>
    </row>
    <row r="694" spans="2:7" ht="12.75">
      <c r="B694" s="59"/>
      <c r="C694" s="60"/>
      <c r="D694" s="60"/>
      <c r="E694" s="60"/>
      <c r="F694" s="60"/>
      <c r="G694" s="61"/>
    </row>
    <row r="695" spans="2:7" ht="12.75">
      <c r="B695" s="59"/>
      <c r="C695" s="60"/>
      <c r="D695" s="60"/>
      <c r="E695" s="60"/>
      <c r="F695" s="60"/>
      <c r="G695" s="61"/>
    </row>
    <row r="696" spans="2:7" ht="12.75">
      <c r="B696" s="59"/>
      <c r="C696" s="60"/>
      <c r="D696" s="60"/>
      <c r="E696" s="60"/>
      <c r="F696" s="60"/>
      <c r="G696" s="61"/>
    </row>
    <row r="697" spans="2:7" ht="12.75">
      <c r="B697" s="59"/>
      <c r="C697" s="60"/>
      <c r="D697" s="60"/>
      <c r="E697" s="60"/>
      <c r="F697" s="60"/>
      <c r="G697" s="61"/>
    </row>
    <row r="698" spans="2:7" ht="12.75">
      <c r="B698" s="59"/>
      <c r="C698" s="60"/>
      <c r="D698" s="60"/>
      <c r="E698" s="60"/>
      <c r="F698" s="60"/>
      <c r="G698" s="61"/>
    </row>
    <row r="699" spans="2:7" ht="12.75">
      <c r="B699" s="59"/>
      <c r="C699" s="60"/>
      <c r="D699" s="60"/>
      <c r="E699" s="60"/>
      <c r="F699" s="60"/>
      <c r="G699" s="61"/>
    </row>
    <row r="700" spans="2:7" ht="12.75">
      <c r="B700" s="59"/>
      <c r="C700" s="60"/>
      <c r="D700" s="60"/>
      <c r="E700" s="60"/>
      <c r="F700" s="60"/>
      <c r="G700" s="61"/>
    </row>
    <row r="701" spans="2:7" ht="12.75">
      <c r="B701" s="59"/>
      <c r="C701" s="60"/>
      <c r="D701" s="60"/>
      <c r="E701" s="60"/>
      <c r="F701" s="60"/>
      <c r="G701" s="61"/>
    </row>
    <row r="702" spans="2:7" ht="12.75">
      <c r="B702" s="59"/>
      <c r="C702" s="60"/>
      <c r="D702" s="60"/>
      <c r="E702" s="60"/>
      <c r="F702" s="60"/>
      <c r="G702" s="61"/>
    </row>
    <row r="703" spans="2:7" ht="12.75">
      <c r="B703" s="59"/>
      <c r="C703" s="60"/>
      <c r="D703" s="60"/>
      <c r="E703" s="60"/>
      <c r="F703" s="60"/>
      <c r="G703" s="61"/>
    </row>
    <row r="704" spans="2:7" ht="12.75">
      <c r="B704" s="59"/>
      <c r="C704" s="60"/>
      <c r="D704" s="60"/>
      <c r="E704" s="60"/>
      <c r="F704" s="60"/>
      <c r="G704" s="61"/>
    </row>
    <row r="705" spans="2:7" ht="12.75">
      <c r="B705" s="59"/>
      <c r="C705" s="60"/>
      <c r="D705" s="60"/>
      <c r="E705" s="60"/>
      <c r="F705" s="60"/>
      <c r="G705" s="61"/>
    </row>
    <row r="706" spans="2:7" ht="12.75">
      <c r="B706" s="59"/>
      <c r="C706" s="60"/>
      <c r="D706" s="60"/>
      <c r="E706" s="60"/>
      <c r="F706" s="60"/>
      <c r="G706" s="61"/>
    </row>
    <row r="707" spans="2:7" ht="12.75">
      <c r="B707" s="59"/>
      <c r="C707" s="60"/>
      <c r="D707" s="60"/>
      <c r="E707" s="60"/>
      <c r="F707" s="60"/>
      <c r="G707" s="61"/>
    </row>
    <row r="708" spans="2:7" ht="12.75">
      <c r="B708" s="59"/>
      <c r="C708" s="60"/>
      <c r="D708" s="60"/>
      <c r="E708" s="60"/>
      <c r="F708" s="60"/>
      <c r="G708" s="61"/>
    </row>
    <row r="709" spans="2:7" ht="12.75">
      <c r="B709" s="59"/>
      <c r="C709" s="60"/>
      <c r="D709" s="60"/>
      <c r="E709" s="60"/>
      <c r="F709" s="60"/>
      <c r="G709" s="61"/>
    </row>
    <row r="710" spans="2:7" ht="12.75">
      <c r="B710" s="59"/>
      <c r="C710" s="60"/>
      <c r="D710" s="60"/>
      <c r="E710" s="60"/>
      <c r="F710" s="60"/>
      <c r="G710" s="61"/>
    </row>
    <row r="711" spans="2:7" ht="12.75">
      <c r="B711" s="59"/>
      <c r="C711" s="60"/>
      <c r="D711" s="60"/>
      <c r="E711" s="60"/>
      <c r="F711" s="60"/>
      <c r="G711" s="61"/>
    </row>
    <row r="712" spans="2:7" ht="12.75">
      <c r="B712" s="59"/>
      <c r="C712" s="60"/>
      <c r="D712" s="60"/>
      <c r="E712" s="60"/>
      <c r="F712" s="60"/>
      <c r="G712" s="61"/>
    </row>
    <row r="713" spans="2:7" ht="12.75">
      <c r="B713" s="59"/>
      <c r="C713" s="60"/>
      <c r="D713" s="60"/>
      <c r="E713" s="60"/>
      <c r="F713" s="60"/>
      <c r="G713" s="61"/>
    </row>
    <row r="714" spans="2:7" ht="12.75">
      <c r="B714" s="59"/>
      <c r="C714" s="60"/>
      <c r="D714" s="60"/>
      <c r="E714" s="60"/>
      <c r="F714" s="60"/>
      <c r="G714" s="61"/>
    </row>
    <row r="715" spans="2:7" ht="12.75">
      <c r="B715" s="59"/>
      <c r="C715" s="60"/>
      <c r="D715" s="60"/>
      <c r="E715" s="60"/>
      <c r="F715" s="60"/>
      <c r="G715" s="61"/>
    </row>
    <row r="716" spans="2:7" ht="12.75">
      <c r="B716" s="59"/>
      <c r="C716" s="60"/>
      <c r="D716" s="60"/>
      <c r="E716" s="60"/>
      <c r="F716" s="60"/>
      <c r="G716" s="61"/>
    </row>
    <row r="717" spans="2:7" ht="12.75">
      <c r="B717" s="59"/>
      <c r="C717" s="60"/>
      <c r="D717" s="60"/>
      <c r="E717" s="60"/>
      <c r="F717" s="60"/>
      <c r="G717" s="61"/>
    </row>
    <row r="718" spans="2:7" ht="12.75">
      <c r="B718" s="59"/>
      <c r="C718" s="60"/>
      <c r="D718" s="60"/>
      <c r="E718" s="60"/>
      <c r="F718" s="60"/>
      <c r="G718" s="61"/>
    </row>
    <row r="719" spans="2:7" ht="12.75">
      <c r="B719" s="59"/>
      <c r="C719" s="60"/>
      <c r="D719" s="60"/>
      <c r="E719" s="60"/>
      <c r="F719" s="60"/>
      <c r="G719" s="61"/>
    </row>
    <row r="720" spans="2:7" ht="12.75">
      <c r="B720" s="59"/>
      <c r="C720" s="60"/>
      <c r="D720" s="60"/>
      <c r="E720" s="60"/>
      <c r="F720" s="60"/>
      <c r="G720" s="61"/>
    </row>
    <row r="721" spans="2:7" ht="12.75">
      <c r="B721" s="59"/>
      <c r="C721" s="60"/>
      <c r="D721" s="60"/>
      <c r="E721" s="60"/>
      <c r="F721" s="60"/>
      <c r="G721" s="61"/>
    </row>
    <row r="722" spans="2:7" ht="12.75">
      <c r="B722" s="59"/>
      <c r="C722" s="60"/>
      <c r="D722" s="60"/>
      <c r="E722" s="60"/>
      <c r="F722" s="60"/>
      <c r="G722" s="61"/>
    </row>
    <row r="723" spans="2:7" ht="12.75">
      <c r="B723" s="59"/>
      <c r="C723" s="60"/>
      <c r="D723" s="60"/>
      <c r="E723" s="60"/>
      <c r="F723" s="60"/>
      <c r="G723" s="61"/>
    </row>
    <row r="724" spans="2:7" ht="12.75">
      <c r="B724" s="59"/>
      <c r="C724" s="60"/>
      <c r="D724" s="60"/>
      <c r="E724" s="60"/>
      <c r="F724" s="60"/>
      <c r="G724" s="61"/>
    </row>
    <row r="725" spans="2:7" ht="12.75">
      <c r="B725" s="59"/>
      <c r="C725" s="60"/>
      <c r="D725" s="60"/>
      <c r="E725" s="60"/>
      <c r="F725" s="60"/>
      <c r="G725" s="61"/>
    </row>
    <row r="726" spans="2:7" ht="12.75">
      <c r="B726" s="59"/>
      <c r="C726" s="60"/>
      <c r="D726" s="60"/>
      <c r="E726" s="60"/>
      <c r="F726" s="60"/>
      <c r="G726" s="61"/>
    </row>
    <row r="727" spans="2:7" ht="12.75">
      <c r="B727" s="59"/>
      <c r="C727" s="60"/>
      <c r="D727" s="60"/>
      <c r="E727" s="60"/>
      <c r="F727" s="60"/>
      <c r="G727" s="61"/>
    </row>
    <row r="728" spans="2:7" ht="12.75">
      <c r="B728" s="59"/>
      <c r="C728" s="60"/>
      <c r="D728" s="60"/>
      <c r="E728" s="60"/>
      <c r="F728" s="60"/>
      <c r="G728" s="61"/>
    </row>
    <row r="729" spans="2:7" ht="12.75">
      <c r="B729" s="59"/>
      <c r="C729" s="60"/>
      <c r="D729" s="60"/>
      <c r="E729" s="60"/>
      <c r="F729" s="60"/>
      <c r="G729" s="61"/>
    </row>
    <row r="730" spans="2:7" ht="12.75">
      <c r="B730" s="59"/>
      <c r="C730" s="60"/>
      <c r="D730" s="60"/>
      <c r="E730" s="60"/>
      <c r="F730" s="60"/>
      <c r="G730" s="61"/>
    </row>
    <row r="731" spans="2:7" ht="12.75">
      <c r="B731" s="59"/>
      <c r="C731" s="60"/>
      <c r="D731" s="60"/>
      <c r="E731" s="60"/>
      <c r="F731" s="60"/>
      <c r="G731" s="61"/>
    </row>
    <row r="732" spans="2:7" ht="12.75">
      <c r="B732" s="59"/>
      <c r="C732" s="60"/>
      <c r="D732" s="60"/>
      <c r="E732" s="60"/>
      <c r="F732" s="60"/>
      <c r="G732" s="61"/>
    </row>
    <row r="733" spans="2:7" ht="12.75">
      <c r="B733" s="59"/>
      <c r="C733" s="60"/>
      <c r="D733" s="60"/>
      <c r="E733" s="60"/>
      <c r="F733" s="60"/>
      <c r="G733" s="61"/>
    </row>
    <row r="734" spans="2:7" ht="12.75">
      <c r="B734" s="59"/>
      <c r="C734" s="60"/>
      <c r="D734" s="60"/>
      <c r="E734" s="60"/>
      <c r="F734" s="60"/>
      <c r="G734" s="61"/>
    </row>
    <row r="735" spans="2:7" ht="12.75">
      <c r="B735" s="59"/>
      <c r="C735" s="60"/>
      <c r="D735" s="60"/>
      <c r="E735" s="60"/>
      <c r="F735" s="60"/>
      <c r="G735" s="61"/>
    </row>
    <row r="736" spans="2:7" ht="12.75">
      <c r="B736" s="59"/>
      <c r="C736" s="60"/>
      <c r="D736" s="60"/>
      <c r="E736" s="60"/>
      <c r="F736" s="60"/>
      <c r="G736" s="61"/>
    </row>
    <row r="737" spans="2:7" ht="12.75">
      <c r="B737" s="59"/>
      <c r="C737" s="60"/>
      <c r="D737" s="60"/>
      <c r="E737" s="60"/>
      <c r="F737" s="60"/>
      <c r="G737" s="61"/>
    </row>
    <row r="738" spans="2:7" ht="12.75">
      <c r="B738" s="59"/>
      <c r="C738" s="60"/>
      <c r="D738" s="60"/>
      <c r="E738" s="60"/>
      <c r="F738" s="60"/>
      <c r="G738" s="61"/>
    </row>
    <row r="739" spans="2:7" ht="12.75">
      <c r="B739" s="59"/>
      <c r="C739" s="60"/>
      <c r="D739" s="60"/>
      <c r="E739" s="60"/>
      <c r="F739" s="60"/>
      <c r="G739" s="61"/>
    </row>
    <row r="740" spans="2:7" ht="12.75">
      <c r="B740" s="59"/>
      <c r="C740" s="60"/>
      <c r="D740" s="60"/>
      <c r="E740" s="60"/>
      <c r="F740" s="60"/>
      <c r="G740" s="61"/>
    </row>
    <row r="741" spans="2:7" ht="12.75">
      <c r="B741" s="59"/>
      <c r="C741" s="60"/>
      <c r="D741" s="60"/>
      <c r="E741" s="60"/>
      <c r="F741" s="60"/>
      <c r="G741" s="61"/>
    </row>
    <row r="742" spans="2:7" ht="12.75">
      <c r="B742" s="59"/>
      <c r="C742" s="60"/>
      <c r="D742" s="60"/>
      <c r="E742" s="60"/>
      <c r="F742" s="60"/>
      <c r="G742" s="61"/>
    </row>
    <row r="743" spans="2:7" ht="12.75">
      <c r="B743" s="59"/>
      <c r="C743" s="60"/>
      <c r="D743" s="60"/>
      <c r="E743" s="60"/>
      <c r="F743" s="60"/>
      <c r="G743" s="61"/>
    </row>
    <row r="744" spans="2:7" ht="12.75">
      <c r="B744" s="59"/>
      <c r="C744" s="60"/>
      <c r="D744" s="60"/>
      <c r="E744" s="60"/>
      <c r="F744" s="60"/>
      <c r="G744" s="61"/>
    </row>
    <row r="745" spans="2:7" ht="12.75">
      <c r="B745" s="59"/>
      <c r="C745" s="60"/>
      <c r="D745" s="60"/>
      <c r="E745" s="60"/>
      <c r="F745" s="60"/>
      <c r="G745" s="61"/>
    </row>
    <row r="746" spans="2:7" ht="12.75">
      <c r="B746" s="59"/>
      <c r="C746" s="60"/>
      <c r="D746" s="60"/>
      <c r="E746" s="60"/>
      <c r="F746" s="60"/>
      <c r="G746" s="61"/>
    </row>
    <row r="747" spans="2:7" ht="12.75">
      <c r="B747" s="59"/>
      <c r="C747" s="60"/>
      <c r="D747" s="60"/>
      <c r="E747" s="60"/>
      <c r="F747" s="60"/>
      <c r="G747" s="61"/>
    </row>
    <row r="748" spans="2:7" ht="12.75">
      <c r="B748" s="59"/>
      <c r="C748" s="60"/>
      <c r="D748" s="60"/>
      <c r="E748" s="60"/>
      <c r="F748" s="60"/>
      <c r="G748" s="61"/>
    </row>
    <row r="749" spans="2:7" ht="12.75">
      <c r="B749" s="59"/>
      <c r="C749" s="60"/>
      <c r="D749" s="60"/>
      <c r="E749" s="60"/>
      <c r="F749" s="60"/>
      <c r="G749" s="61"/>
    </row>
    <row r="750" spans="2:7" ht="12.75">
      <c r="B750" s="59"/>
      <c r="C750" s="60"/>
      <c r="D750" s="60"/>
      <c r="E750" s="60"/>
      <c r="F750" s="60"/>
      <c r="G750" s="61"/>
    </row>
    <row r="751" spans="2:7" ht="12.75">
      <c r="B751" s="59"/>
      <c r="C751" s="60"/>
      <c r="D751" s="60"/>
      <c r="E751" s="60"/>
      <c r="F751" s="60"/>
      <c r="G751" s="61"/>
    </row>
    <row r="752" spans="2:7" ht="12.75">
      <c r="B752" s="59"/>
      <c r="C752" s="60"/>
      <c r="D752" s="60"/>
      <c r="E752" s="60"/>
      <c r="F752" s="60"/>
      <c r="G752" s="61"/>
    </row>
    <row r="753" spans="2:7" ht="12.75">
      <c r="B753" s="59"/>
      <c r="C753" s="60"/>
      <c r="D753" s="60"/>
      <c r="E753" s="60"/>
      <c r="F753" s="60"/>
      <c r="G753" s="61"/>
    </row>
    <row r="754" spans="2:7" ht="12.75">
      <c r="B754" s="59"/>
      <c r="C754" s="60"/>
      <c r="D754" s="60"/>
      <c r="E754" s="60"/>
      <c r="F754" s="60"/>
      <c r="G754" s="61"/>
    </row>
    <row r="755" spans="2:7" ht="12.75">
      <c r="B755" s="59"/>
      <c r="C755" s="60"/>
      <c r="D755" s="60"/>
      <c r="E755" s="60"/>
      <c r="F755" s="60"/>
      <c r="G755" s="61"/>
    </row>
    <row r="756" spans="2:7" ht="12.75">
      <c r="B756" s="59"/>
      <c r="C756" s="60"/>
      <c r="D756" s="60"/>
      <c r="E756" s="60"/>
      <c r="F756" s="60"/>
      <c r="G756" s="61"/>
    </row>
    <row r="757" spans="2:7" ht="12.75">
      <c r="B757" s="59"/>
      <c r="C757" s="60"/>
      <c r="D757" s="60"/>
      <c r="E757" s="60"/>
      <c r="F757" s="60"/>
      <c r="G757" s="61"/>
    </row>
    <row r="758" spans="2:7" ht="12.75">
      <c r="B758" s="59"/>
      <c r="C758" s="60"/>
      <c r="D758" s="60"/>
      <c r="E758" s="60"/>
      <c r="F758" s="60"/>
      <c r="G758" s="61"/>
    </row>
    <row r="759" spans="2:7" ht="12.75">
      <c r="B759" s="59"/>
      <c r="C759" s="60"/>
      <c r="D759" s="60"/>
      <c r="E759" s="60"/>
      <c r="F759" s="60"/>
      <c r="G759" s="61"/>
    </row>
    <row r="760" spans="2:7" ht="12.75">
      <c r="B760" s="59"/>
      <c r="C760" s="60"/>
      <c r="D760" s="60"/>
      <c r="E760" s="60"/>
      <c r="F760" s="60"/>
      <c r="G760" s="61"/>
    </row>
    <row r="761" spans="2:7" ht="12.75">
      <c r="B761" s="59"/>
      <c r="C761" s="60"/>
      <c r="D761" s="60"/>
      <c r="E761" s="60"/>
      <c r="F761" s="60"/>
      <c r="G761" s="61"/>
    </row>
    <row r="762" spans="2:7" ht="12.75">
      <c r="B762" s="59"/>
      <c r="C762" s="60"/>
      <c r="D762" s="60"/>
      <c r="E762" s="60"/>
      <c r="F762" s="60"/>
      <c r="G762" s="61"/>
    </row>
    <row r="763" spans="2:7" ht="12.75">
      <c r="B763" s="59"/>
      <c r="C763" s="60"/>
      <c r="D763" s="60"/>
      <c r="E763" s="60"/>
      <c r="F763" s="60"/>
      <c r="G763" s="61"/>
    </row>
    <row r="764" spans="2:7" ht="12.75">
      <c r="B764" s="59"/>
      <c r="C764" s="60"/>
      <c r="D764" s="60"/>
      <c r="E764" s="60"/>
      <c r="F764" s="60"/>
      <c r="G764" s="61"/>
    </row>
    <row r="765" spans="2:7" ht="12.75">
      <c r="B765" s="59"/>
      <c r="C765" s="60"/>
      <c r="D765" s="60"/>
      <c r="E765" s="60"/>
      <c r="F765" s="60"/>
      <c r="G765" s="61"/>
    </row>
    <row r="766" spans="2:7" ht="12.75">
      <c r="B766" s="59"/>
      <c r="C766" s="60"/>
      <c r="D766" s="60"/>
      <c r="E766" s="60"/>
      <c r="F766" s="60"/>
      <c r="G766" s="61"/>
    </row>
    <row r="767" spans="2:7" ht="12.75">
      <c r="B767" s="59"/>
      <c r="C767" s="60"/>
      <c r="D767" s="60"/>
      <c r="E767" s="60"/>
      <c r="F767" s="60"/>
      <c r="G767" s="61"/>
    </row>
    <row r="768" spans="2:7" ht="12.75">
      <c r="B768" s="59"/>
      <c r="C768" s="60"/>
      <c r="D768" s="60"/>
      <c r="E768" s="60"/>
      <c r="F768" s="60"/>
      <c r="G768" s="61"/>
    </row>
    <row r="769" spans="2:7" ht="12.75">
      <c r="B769" s="59"/>
      <c r="C769" s="60"/>
      <c r="D769" s="60"/>
      <c r="E769" s="60"/>
      <c r="F769" s="60"/>
      <c r="G769" s="61"/>
    </row>
    <row r="770" spans="2:7" ht="12.75">
      <c r="B770" s="59"/>
      <c r="C770" s="60"/>
      <c r="D770" s="60"/>
      <c r="E770" s="60"/>
      <c r="F770" s="60"/>
      <c r="G770" s="61"/>
    </row>
    <row r="771" spans="2:7" ht="12.75">
      <c r="B771" s="59"/>
      <c r="C771" s="60"/>
      <c r="D771" s="60"/>
      <c r="E771" s="60"/>
      <c r="F771" s="60"/>
      <c r="G771" s="61"/>
    </row>
    <row r="772" spans="2:7" ht="12.75">
      <c r="B772" s="59"/>
      <c r="C772" s="60"/>
      <c r="D772" s="60"/>
      <c r="E772" s="60"/>
      <c r="F772" s="60"/>
      <c r="G772" s="61"/>
    </row>
    <row r="773" spans="2:7" ht="12.75">
      <c r="B773" s="59"/>
      <c r="C773" s="60"/>
      <c r="D773" s="60"/>
      <c r="E773" s="60"/>
      <c r="F773" s="60"/>
      <c r="G773" s="61"/>
    </row>
    <row r="774" spans="2:7" ht="12.75">
      <c r="B774" s="59"/>
      <c r="C774" s="60"/>
      <c r="D774" s="60"/>
      <c r="E774" s="60"/>
      <c r="F774" s="60"/>
      <c r="G774" s="61"/>
    </row>
    <row r="775" spans="2:7" ht="12.75">
      <c r="B775" s="59"/>
      <c r="C775" s="60"/>
      <c r="D775" s="60"/>
      <c r="E775" s="60"/>
      <c r="F775" s="60"/>
      <c r="G775" s="61"/>
    </row>
    <row r="776" spans="2:7" ht="12.75">
      <c r="B776" s="59"/>
      <c r="C776" s="60"/>
      <c r="D776" s="60"/>
      <c r="E776" s="60"/>
      <c r="F776" s="60"/>
      <c r="G776" s="61"/>
    </row>
    <row r="777" spans="2:7" ht="12.75">
      <c r="B777" s="59"/>
      <c r="C777" s="60"/>
      <c r="D777" s="60"/>
      <c r="E777" s="60"/>
      <c r="F777" s="60"/>
      <c r="G777" s="61"/>
    </row>
    <row r="778" spans="2:7" ht="12.75">
      <c r="B778" s="59"/>
      <c r="C778" s="60"/>
      <c r="D778" s="60"/>
      <c r="E778" s="60"/>
      <c r="F778" s="60"/>
      <c r="G778" s="61"/>
    </row>
    <row r="779" spans="2:7" ht="12.75">
      <c r="B779" s="59"/>
      <c r="C779" s="60"/>
      <c r="D779" s="60"/>
      <c r="E779" s="60"/>
      <c r="F779" s="60"/>
      <c r="G779" s="61"/>
    </row>
    <row r="780" spans="2:7" ht="12.75">
      <c r="B780" s="59"/>
      <c r="C780" s="60"/>
      <c r="D780" s="60"/>
      <c r="E780" s="60"/>
      <c r="F780" s="60"/>
      <c r="G780" s="61"/>
    </row>
    <row r="781" spans="2:7" ht="12.75">
      <c r="B781" s="59"/>
      <c r="C781" s="60"/>
      <c r="D781" s="60"/>
      <c r="E781" s="60"/>
      <c r="F781" s="60"/>
      <c r="G781" s="61"/>
    </row>
    <row r="782" spans="2:7" ht="12.75">
      <c r="B782" s="59"/>
      <c r="C782" s="60"/>
      <c r="D782" s="60"/>
      <c r="E782" s="60"/>
      <c r="F782" s="60"/>
      <c r="G782" s="61"/>
    </row>
    <row r="783" spans="2:7" ht="12.75">
      <c r="B783" s="59"/>
      <c r="C783" s="60"/>
      <c r="D783" s="60"/>
      <c r="E783" s="60"/>
      <c r="F783" s="60"/>
      <c r="G783" s="61"/>
    </row>
    <row r="784" spans="2:7" ht="12.75">
      <c r="B784" s="59"/>
      <c r="C784" s="60"/>
      <c r="D784" s="60"/>
      <c r="E784" s="60"/>
      <c r="F784" s="60"/>
      <c r="G784" s="61"/>
    </row>
    <row r="785" spans="2:7" ht="12.75">
      <c r="B785" s="59"/>
      <c r="C785" s="60"/>
      <c r="D785" s="60"/>
      <c r="E785" s="60"/>
      <c r="F785" s="60"/>
      <c r="G785" s="61"/>
    </row>
    <row r="786" spans="2:7" ht="12.75">
      <c r="B786" s="59"/>
      <c r="C786" s="60"/>
      <c r="D786" s="60"/>
      <c r="E786" s="60"/>
      <c r="F786" s="60"/>
      <c r="G786" s="61"/>
    </row>
    <row r="787" spans="2:7" ht="12.75">
      <c r="B787" s="59"/>
      <c r="C787" s="60"/>
      <c r="D787" s="60"/>
      <c r="E787" s="60"/>
      <c r="F787" s="60"/>
      <c r="G787" s="61"/>
    </row>
    <row r="788" spans="2:7" ht="12.75">
      <c r="B788" s="59"/>
      <c r="C788" s="60"/>
      <c r="D788" s="60"/>
      <c r="E788" s="60"/>
      <c r="F788" s="60"/>
      <c r="G788" s="61"/>
    </row>
    <row r="789" spans="2:7" ht="12.75">
      <c r="B789" s="59"/>
      <c r="C789" s="60"/>
      <c r="D789" s="60"/>
      <c r="E789" s="60"/>
      <c r="F789" s="60"/>
      <c r="G789" s="61"/>
    </row>
    <row r="790" spans="2:7" ht="12.75">
      <c r="B790" s="59"/>
      <c r="C790" s="60"/>
      <c r="D790" s="60"/>
      <c r="E790" s="60"/>
      <c r="F790" s="60"/>
      <c r="G790" s="61"/>
    </row>
    <row r="791" spans="2:7" ht="12.75">
      <c r="B791" s="59"/>
      <c r="C791" s="60"/>
      <c r="D791" s="60"/>
      <c r="E791" s="60"/>
      <c r="F791" s="60"/>
      <c r="G791" s="61"/>
    </row>
    <row r="792" spans="2:7" ht="12.75">
      <c r="B792" s="59"/>
      <c r="C792" s="60"/>
      <c r="D792" s="60"/>
      <c r="E792" s="60"/>
      <c r="F792" s="60"/>
      <c r="G792" s="61"/>
    </row>
    <row r="793" spans="2:7" ht="12.75">
      <c r="B793" s="59"/>
      <c r="C793" s="60"/>
      <c r="D793" s="60"/>
      <c r="E793" s="60"/>
      <c r="F793" s="60"/>
      <c r="G793" s="61"/>
    </row>
    <row r="794" spans="2:7" ht="12.75">
      <c r="B794" s="59"/>
      <c r="C794" s="60"/>
      <c r="D794" s="60"/>
      <c r="E794" s="60"/>
      <c r="F794" s="60"/>
      <c r="G794" s="61"/>
    </row>
    <row r="795" spans="2:7" ht="12.75">
      <c r="B795" s="59"/>
      <c r="C795" s="60"/>
      <c r="D795" s="60"/>
      <c r="E795" s="60"/>
      <c r="F795" s="60"/>
      <c r="G795" s="61"/>
    </row>
    <row r="796" spans="2:7" ht="12.75">
      <c r="B796" s="59"/>
      <c r="C796" s="60"/>
      <c r="D796" s="60"/>
      <c r="E796" s="60"/>
      <c r="F796" s="60"/>
      <c r="G796" s="61"/>
    </row>
    <row r="797" spans="2:7" ht="12.75">
      <c r="B797" s="59"/>
      <c r="C797" s="60"/>
      <c r="D797" s="60"/>
      <c r="E797" s="60"/>
      <c r="F797" s="60"/>
      <c r="G797" s="61"/>
    </row>
    <row r="798" spans="2:7" ht="12.75">
      <c r="B798" s="59"/>
      <c r="C798" s="60"/>
      <c r="D798" s="60"/>
      <c r="E798" s="60"/>
      <c r="F798" s="60"/>
      <c r="G798" s="61"/>
    </row>
    <row r="799" spans="2:7" ht="12.75">
      <c r="B799" s="59"/>
      <c r="C799" s="60"/>
      <c r="D799" s="60"/>
      <c r="E799" s="60"/>
      <c r="F799" s="60"/>
      <c r="G799" s="61"/>
    </row>
    <row r="800" spans="2:7" ht="12.75">
      <c r="B800" s="59"/>
      <c r="C800" s="60"/>
      <c r="D800" s="60"/>
      <c r="E800" s="60"/>
      <c r="F800" s="60"/>
      <c r="G800" s="61"/>
    </row>
    <row r="801" spans="2:7" ht="12.75">
      <c r="B801" s="59"/>
      <c r="C801" s="60"/>
      <c r="D801" s="60"/>
      <c r="E801" s="60"/>
      <c r="F801" s="60"/>
      <c r="G801" s="61"/>
    </row>
    <row r="802" spans="2:7" ht="12.75">
      <c r="B802" s="59"/>
      <c r="C802" s="60"/>
      <c r="D802" s="60"/>
      <c r="E802" s="60"/>
      <c r="F802" s="60"/>
      <c r="G802" s="61"/>
    </row>
    <row r="803" spans="2:7" ht="12.75">
      <c r="B803" s="59"/>
      <c r="C803" s="60"/>
      <c r="D803" s="60"/>
      <c r="E803" s="60"/>
      <c r="F803" s="60"/>
      <c r="G803" s="61"/>
    </row>
    <row r="804" spans="2:7" ht="12.75">
      <c r="B804" s="59"/>
      <c r="C804" s="60"/>
      <c r="D804" s="60"/>
      <c r="E804" s="60"/>
      <c r="F804" s="60"/>
      <c r="G804" s="61"/>
    </row>
    <row r="805" spans="2:7" ht="12.75">
      <c r="B805" s="59"/>
      <c r="C805" s="60"/>
      <c r="D805" s="60"/>
      <c r="E805" s="60"/>
      <c r="F805" s="60"/>
      <c r="G805" s="61"/>
    </row>
    <row r="806" spans="2:7" ht="12.75">
      <c r="B806" s="59"/>
      <c r="C806" s="60"/>
      <c r="D806" s="60"/>
      <c r="E806" s="60"/>
      <c r="F806" s="60"/>
      <c r="G806" s="61"/>
    </row>
    <row r="807" spans="2:7" ht="12.75">
      <c r="B807" s="59"/>
      <c r="C807" s="60"/>
      <c r="D807" s="60"/>
      <c r="E807" s="60"/>
      <c r="F807" s="60"/>
      <c r="G807" s="61"/>
    </row>
    <row r="808" spans="2:7" ht="12.75">
      <c r="B808" s="59"/>
      <c r="C808" s="60"/>
      <c r="D808" s="60"/>
      <c r="E808" s="60"/>
      <c r="F808" s="60"/>
      <c r="G808" s="61"/>
    </row>
    <row r="809" spans="2:7" ht="12.75">
      <c r="B809" s="59"/>
      <c r="C809" s="60"/>
      <c r="D809" s="60"/>
      <c r="E809" s="60"/>
      <c r="F809" s="60"/>
      <c r="G809" s="61"/>
    </row>
    <row r="810" spans="2:7" ht="12.75">
      <c r="B810" s="59"/>
      <c r="C810" s="60"/>
      <c r="D810" s="60"/>
      <c r="E810" s="60"/>
      <c r="F810" s="60"/>
      <c r="G810" s="61"/>
    </row>
    <row r="811" spans="2:7" ht="12.75">
      <c r="B811" s="59"/>
      <c r="C811" s="60"/>
      <c r="D811" s="60"/>
      <c r="E811" s="60"/>
      <c r="F811" s="60"/>
      <c r="G811" s="61"/>
    </row>
    <row r="812" spans="2:7" ht="12.75">
      <c r="B812" s="59"/>
      <c r="C812" s="60"/>
      <c r="D812" s="60"/>
      <c r="E812" s="60"/>
      <c r="F812" s="60"/>
      <c r="G812" s="61"/>
    </row>
    <row r="813" spans="2:7" ht="12.75">
      <c r="B813" s="59"/>
      <c r="C813" s="60"/>
      <c r="D813" s="60"/>
      <c r="E813" s="60"/>
      <c r="F813" s="60"/>
      <c r="G813" s="61"/>
    </row>
    <row r="814" spans="2:7" ht="12.75">
      <c r="B814" s="59"/>
      <c r="C814" s="60"/>
      <c r="D814" s="60"/>
      <c r="E814" s="60"/>
      <c r="F814" s="60"/>
      <c r="G814" s="61"/>
    </row>
    <row r="815" spans="2:7" ht="12.75">
      <c r="B815" s="59"/>
      <c r="C815" s="60"/>
      <c r="D815" s="60"/>
      <c r="E815" s="60"/>
      <c r="F815" s="60"/>
      <c r="G815" s="61"/>
    </row>
    <row r="816" spans="2:7" ht="12.75">
      <c r="B816" s="59"/>
      <c r="C816" s="60"/>
      <c r="D816" s="60"/>
      <c r="E816" s="60"/>
      <c r="F816" s="60"/>
      <c r="G816" s="61"/>
    </row>
    <row r="817" spans="2:7" ht="12.75">
      <c r="B817" s="59"/>
      <c r="C817" s="60"/>
      <c r="D817" s="60"/>
      <c r="E817" s="60"/>
      <c r="F817" s="60"/>
      <c r="G817" s="61"/>
    </row>
    <row r="818" spans="2:7" ht="12.75">
      <c r="B818" s="59"/>
      <c r="C818" s="60"/>
      <c r="D818" s="60"/>
      <c r="E818" s="60"/>
      <c r="F818" s="60"/>
      <c r="G818" s="61"/>
    </row>
    <row r="819" ht="12.75">
      <c r="G819" s="58"/>
    </row>
    <row r="820" ht="12.75">
      <c r="G820" s="58"/>
    </row>
    <row r="821" ht="12.75">
      <c r="G821" s="58"/>
    </row>
    <row r="822" ht="12.75">
      <c r="G822" s="58"/>
    </row>
    <row r="823" ht="12.75">
      <c r="G823" s="58"/>
    </row>
    <row r="824" ht="12.75">
      <c r="G824" s="58"/>
    </row>
    <row r="825" ht="12.75">
      <c r="G825" s="58"/>
    </row>
    <row r="826" ht="12.75">
      <c r="G826" s="58"/>
    </row>
    <row r="827" ht="12.75">
      <c r="G827" s="58"/>
    </row>
    <row r="828" ht="12.75">
      <c r="G828" s="58"/>
    </row>
    <row r="829" ht="12.75">
      <c r="G829" s="58"/>
    </row>
    <row r="830" ht="12.75">
      <c r="G830" s="58"/>
    </row>
    <row r="831" ht="12.75">
      <c r="G831" s="58"/>
    </row>
    <row r="832" ht="12.75">
      <c r="G832" s="58"/>
    </row>
    <row r="833" ht="12.75">
      <c r="G833" s="58"/>
    </row>
    <row r="834" ht="12.75">
      <c r="G834" s="58"/>
    </row>
    <row r="835" ht="12.75">
      <c r="G835" s="58"/>
    </row>
    <row r="836" ht="12.75">
      <c r="G836" s="58"/>
    </row>
    <row r="837" ht="12.75">
      <c r="G837" s="58"/>
    </row>
    <row r="838" ht="12.75">
      <c r="G838" s="58"/>
    </row>
    <row r="839" ht="12.75">
      <c r="G839" s="58"/>
    </row>
    <row r="840" ht="12.75">
      <c r="G840" s="58"/>
    </row>
    <row r="841" ht="12.75">
      <c r="G841" s="58"/>
    </row>
    <row r="842" ht="12.75">
      <c r="G842" s="58"/>
    </row>
    <row r="843" ht="12.75">
      <c r="G843" s="58"/>
    </row>
    <row r="844" ht="12.75">
      <c r="G844" s="58"/>
    </row>
    <row r="845" ht="12.75">
      <c r="G845" s="58"/>
    </row>
    <row r="846" ht="12.75">
      <c r="G846" s="58"/>
    </row>
    <row r="847" ht="12.75">
      <c r="G847" s="58"/>
    </row>
    <row r="848" ht="12.75">
      <c r="G848" s="58"/>
    </row>
    <row r="849" ht="12.75">
      <c r="G849" s="58"/>
    </row>
    <row r="850" ht="12.75">
      <c r="G850" s="58"/>
    </row>
    <row r="851" ht="12.75">
      <c r="G851" s="58"/>
    </row>
    <row r="852" ht="12.75">
      <c r="G852" s="58"/>
    </row>
    <row r="853" ht="12.75">
      <c r="G853" s="58"/>
    </row>
    <row r="854" ht="12.75">
      <c r="G854" s="58"/>
    </row>
    <row r="855" ht="12.75">
      <c r="G855" s="58"/>
    </row>
    <row r="856" ht="12.75">
      <c r="G856" s="58"/>
    </row>
    <row r="857" ht="12.75">
      <c r="G857" s="58"/>
    </row>
    <row r="858" ht="12.75">
      <c r="G858" s="58"/>
    </row>
    <row r="859" ht="12.75">
      <c r="G859" s="58"/>
    </row>
    <row r="860" ht="12.75">
      <c r="G860" s="58"/>
    </row>
    <row r="861" ht="12.75">
      <c r="G861" s="58"/>
    </row>
    <row r="862" ht="12.75">
      <c r="G862" s="58"/>
    </row>
    <row r="863" ht="12.75">
      <c r="G863" s="58"/>
    </row>
    <row r="864" ht="12.75">
      <c r="G864" s="58"/>
    </row>
    <row r="865" ht="12.75">
      <c r="G865" s="58"/>
    </row>
    <row r="866" ht="12.75">
      <c r="G866" s="58"/>
    </row>
    <row r="867" ht="12.75">
      <c r="G867" s="58"/>
    </row>
    <row r="868" ht="12.75">
      <c r="G868" s="58"/>
    </row>
    <row r="869" ht="12.75">
      <c r="G869" s="58"/>
    </row>
    <row r="870" ht="12.75">
      <c r="G870" s="58"/>
    </row>
    <row r="871" ht="12.75">
      <c r="G871" s="58"/>
    </row>
    <row r="872" ht="12.75">
      <c r="G872" s="58"/>
    </row>
    <row r="873" ht="12.75">
      <c r="G873" s="58"/>
    </row>
    <row r="874" ht="12.75">
      <c r="G874" s="58"/>
    </row>
    <row r="875" ht="12.75">
      <c r="G875" s="58"/>
    </row>
    <row r="876" ht="12.75">
      <c r="G876" s="58"/>
    </row>
    <row r="877" ht="12.75">
      <c r="G877" s="58"/>
    </row>
    <row r="878" ht="12.75">
      <c r="G878" s="58"/>
    </row>
    <row r="879" ht="12.75">
      <c r="G879" s="58"/>
    </row>
    <row r="880" ht="12.75">
      <c r="G880" s="58"/>
    </row>
    <row r="881" ht="12.75">
      <c r="G881" s="58"/>
    </row>
    <row r="882" ht="12.75">
      <c r="G882" s="58"/>
    </row>
    <row r="883" ht="12.75">
      <c r="G883" s="58"/>
    </row>
  </sheetData>
  <sheetProtection password="8CB3" sheet="1" formatCells="0" formatColumns="0" formatRows="0" insertColumns="0" insertRows="0" insertHyperlinks="0" deleteColumns="0" deleteRows="0" sort="0" autoFilter="0" pivotTables="0"/>
  <hyperlinks>
    <hyperlink ref="G2:K2" r:id="rId1" tooltip="Calcolo Consolidamento Debiti in Unica Rata + Liquidità Aggiuntiva" display="Calcolo Consolidamento Debiti in Unica Rata + Liquidità Aggiuntiva"/>
    <hyperlink ref="K3" r:id="rId2" tooltip="Prestiti Personali Fino a 15 Anni o 180 Rate: Banche che li Erogano" display="Prestiti Personali Fino a 15 Anni o 180 Rate: Banche che li Erogano"/>
    <hyperlink ref="G3:K3" r:id="rId3" tooltip="Prestiti Personali Fino a 15 Anni o 180 Mesi: Banche che li Erogano" display="Prestiti Personali Fino a 15 Anni o 180 Mesi: Banche che li Erogano"/>
    <hyperlink ref="G11:I11" r:id="rId4" tooltip="calcolo del capitale o debito residuo del prestito" display="          &gt; calcolo del capitale o debito residuo del prestito"/>
    <hyperlink ref="K4" r:id="rId5" display="http://www.utifin.com/prestiti/prestiti-personali.htm?ref:UtiFinRatePresXlx"/>
    <hyperlink ref="G11" r:id="rId6" tooltip="calcolo del capitale o debito residuo del prestito" display="     calcolo del capitale o debito residuo del prestito"/>
    <hyperlink ref="G4:I4" r:id="rId7" tooltip="Calcolo Convenienza Surroga o Rinegoziazione Finanziamento" display="Calcolo Convenienza Surroga o Rinegoziazione Finanziamento"/>
  </hyperlinks>
  <printOptions/>
  <pageMargins left="0.7874015748031497" right="0.7874015748031497" top="0.7086614173228347" bottom="0.7480314960629921" header="0.5118110236220472" footer="0.5118110236220472"/>
  <pageSetup orientation="portrait" paperSize="9" scale="80" r:id="rId9"/>
  <headerFooter alignWithMargins="0">
    <oddFooter>&amp;C&amp;11Pagina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www.prefin.it</Manager>
  <Company>Prefin.it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debito capitale residuo prestito excel xls 2024</dc:title>
  <dc:subject>Calcola capitale e debito residuo prestito excel xls by Prefin.it</dc:subject>
  <dc:creator>Prefin.it</dc:creator>
  <cp:keywords>calcolo; excel; xls; calcolo debito residuo prestito; calcolo capitale residuo prestito</cp:keywords>
  <dc:description>Come calcolare il capitale o debito residuo di un prestito con excel xls by Prefin.it 2024</dc:description>
  <cp:lastModifiedBy>Rodolfo</cp:lastModifiedBy>
  <cp:lastPrinted>2007-08-06T12:26:11Z</cp:lastPrinted>
  <dcterms:created xsi:type="dcterms:W3CDTF">2000-09-27T14:26:38Z</dcterms:created>
  <dcterms:modified xsi:type="dcterms:W3CDTF">2024-01-09T11:44:35Z</dcterms:modified>
  <cp:category>calcolo; debito residuo; capitale residuo; excel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efin.it">
    <vt:lpwstr>calcolo capitale residuo prestito excel</vt:lpwstr>
  </property>
</Properties>
</file>